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mwroo\OneDrive\Bureaublad\DMV 10-10-2024\DMV uitslagen\"/>
    </mc:Choice>
  </mc:AlternateContent>
  <xr:revisionPtr revIDLastSave="0" documentId="13_ncr:1_{5E91E003-DBA4-44A1-A1F5-C037678A2D99}" xr6:coauthVersionLast="47" xr6:coauthVersionMax="47" xr10:uidLastSave="{00000000-0000-0000-0000-000000000000}"/>
  <bookViews>
    <workbookView xWindow="-120" yWindow="-120" windowWidth="29040" windowHeight="15720" activeTab="4" xr2:uid="{8424A943-3BFE-4A14-8353-FE8E2355E06A}"/>
  </bookViews>
  <sheets>
    <sheet name="Uitslag laatste wedstrijd" sheetId="8" r:id="rId1"/>
    <sheet name="DMV per. 1" sheetId="2" r:id="rId2"/>
    <sheet name="DMV per. 2" sheetId="3" r:id="rId3"/>
    <sheet name="DMV koning" sheetId="4" r:id="rId4"/>
    <sheet name="SOEP wedstrijd" sheetId="5" r:id="rId5"/>
    <sheet name="STANDEN" sheetId="7" r:id="rId6"/>
    <sheet name="LEZEN" sheetId="6" r:id="rId7"/>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S6" i="7" l="1"/>
  <c r="DS7" i="7"/>
  <c r="DS8" i="7"/>
  <c r="DS9" i="7"/>
  <c r="DS10" i="7"/>
  <c r="DS11" i="7"/>
  <c r="DS12" i="7"/>
  <c r="DS13" i="7"/>
  <c r="DS14" i="7"/>
  <c r="DS15" i="7"/>
  <c r="DS16" i="7"/>
  <c r="DS17" i="7"/>
  <c r="DS18" i="7"/>
  <c r="DS19" i="7"/>
  <c r="DS20" i="7"/>
  <c r="DS21" i="7"/>
  <c r="DS22" i="7"/>
  <c r="DS23" i="7"/>
  <c r="DS24" i="7"/>
  <c r="DS25" i="7"/>
  <c r="DS26" i="7"/>
  <c r="DS27" i="7"/>
  <c r="DS28" i="7"/>
  <c r="DS29" i="7"/>
  <c r="DS30" i="7"/>
  <c r="DS31" i="7"/>
  <c r="DS32" i="7"/>
  <c r="DS33" i="7"/>
  <c r="DS5" i="7"/>
  <c r="AB5" i="5"/>
  <c r="AB6" i="5"/>
  <c r="AB7" i="5"/>
  <c r="AB8" i="5"/>
  <c r="AB9" i="5"/>
  <c r="AB10" i="5"/>
  <c r="AB11" i="5"/>
  <c r="AB12" i="5"/>
  <c r="AB13" i="5"/>
  <c r="AB14" i="5"/>
  <c r="AB15" i="5"/>
  <c r="AB16" i="5"/>
  <c r="AB17" i="5"/>
  <c r="AB18" i="5"/>
  <c r="AB19" i="5"/>
  <c r="AB20" i="5"/>
  <c r="AB21" i="5"/>
  <c r="AB22" i="5"/>
  <c r="AB23" i="5"/>
  <c r="AB24" i="5"/>
  <c r="AB25" i="5"/>
  <c r="AB26" i="5"/>
  <c r="AB27" i="5"/>
  <c r="AB28" i="5"/>
  <c r="AB29" i="5"/>
  <c r="AB30" i="5"/>
  <c r="AB31" i="5"/>
  <c r="AB32" i="5"/>
  <c r="AB4" i="5"/>
  <c r="AA5" i="5"/>
  <c r="AA6" i="5"/>
  <c r="AA7" i="5"/>
  <c r="AA8" i="5"/>
  <c r="AA9" i="5"/>
  <c r="AA10" i="5"/>
  <c r="AA11" i="5"/>
  <c r="AA12" i="5"/>
  <c r="AA13" i="5"/>
  <c r="AA14" i="5"/>
  <c r="AA15" i="5"/>
  <c r="AA16" i="5"/>
  <c r="AA17" i="5"/>
  <c r="AA18" i="5"/>
  <c r="AA19" i="5"/>
  <c r="AA20" i="5"/>
  <c r="AA21" i="5"/>
  <c r="AA22" i="5"/>
  <c r="AA23" i="5"/>
  <c r="AA24" i="5"/>
  <c r="AA25" i="5"/>
  <c r="AA26" i="5"/>
  <c r="AA27" i="5"/>
  <c r="AA28" i="5"/>
  <c r="AA29" i="5"/>
  <c r="AA30" i="5"/>
  <c r="AA31" i="5"/>
  <c r="AA32" i="5"/>
  <c r="AA4" i="5"/>
  <c r="H5" i="8"/>
  <c r="H6" i="8"/>
  <c r="H7" i="8"/>
  <c r="H8" i="8"/>
  <c r="H9" i="8"/>
  <c r="H10" i="8"/>
  <c r="H11" i="8"/>
  <c r="H12" i="8"/>
  <c r="H13" i="8"/>
  <c r="H14" i="8"/>
  <c r="H15" i="8"/>
  <c r="H16" i="8"/>
  <c r="H17" i="8"/>
  <c r="H18" i="8"/>
  <c r="H19" i="8"/>
  <c r="H20" i="8"/>
  <c r="H21" i="8"/>
  <c r="H22" i="8"/>
  <c r="H23" i="8"/>
  <c r="H24" i="8"/>
  <c r="H25" i="8"/>
  <c r="H4" i="8"/>
  <c r="AL13" i="3"/>
  <c r="C41" i="8"/>
  <c r="D27" i="8"/>
  <c r="CB5" i="2" l="1"/>
  <c r="CB8" i="2"/>
  <c r="CB9" i="2"/>
  <c r="CB10" i="2"/>
  <c r="CB12" i="2"/>
  <c r="CB15" i="2"/>
  <c r="CB16" i="2"/>
  <c r="CB17" i="2"/>
  <c r="CB18" i="2"/>
  <c r="CB19" i="2"/>
  <c r="CB20" i="2"/>
  <c r="CB21" i="2"/>
  <c r="CB22" i="2"/>
  <c r="CB23" i="2"/>
  <c r="CB24" i="2"/>
  <c r="CB25" i="2"/>
  <c r="BZ5" i="2"/>
  <c r="BZ8" i="2"/>
  <c r="BZ9" i="2"/>
  <c r="BZ10" i="2"/>
  <c r="BZ12" i="2"/>
  <c r="BZ15" i="2"/>
  <c r="BZ16" i="2"/>
  <c r="BZ17" i="2"/>
  <c r="BZ18" i="2"/>
  <c r="BZ19" i="2"/>
  <c r="BZ20" i="2"/>
  <c r="BZ21" i="2"/>
  <c r="BZ22" i="2"/>
  <c r="BZ23" i="2"/>
  <c r="BZ24" i="2"/>
  <c r="BZ25" i="2"/>
  <c r="GE5" i="4"/>
  <c r="GE6" i="4"/>
  <c r="GE7" i="4"/>
  <c r="GE8" i="4"/>
  <c r="GE9" i="4"/>
  <c r="GE10" i="4"/>
  <c r="GE11" i="4"/>
  <c r="GE12" i="4"/>
  <c r="GE13" i="4"/>
  <c r="GE14" i="4"/>
  <c r="GE15" i="4"/>
  <c r="GE16" i="4"/>
  <c r="GE17" i="4"/>
  <c r="GE18" i="4"/>
  <c r="GE19" i="4"/>
  <c r="GE20" i="4"/>
  <c r="GE21" i="4"/>
  <c r="GE22" i="4"/>
  <c r="GE23" i="4"/>
  <c r="GE24" i="4"/>
  <c r="GE25" i="4"/>
  <c r="GE26" i="4"/>
  <c r="GE27" i="4"/>
  <c r="GE28" i="4"/>
  <c r="GE29" i="4"/>
  <c r="GE30" i="4"/>
  <c r="GE31" i="4"/>
  <c r="GE32" i="4"/>
  <c r="GE4" i="4"/>
  <c r="GD5" i="4"/>
  <c r="GD6" i="4"/>
  <c r="GD7" i="4"/>
  <c r="GD8" i="4"/>
  <c r="GD9" i="4"/>
  <c r="GD10" i="4"/>
  <c r="GD11" i="4"/>
  <c r="GD12" i="4"/>
  <c r="GD13" i="4"/>
  <c r="GD14" i="4"/>
  <c r="GD15" i="4"/>
  <c r="GD16" i="4"/>
  <c r="GD17" i="4"/>
  <c r="GD18" i="4"/>
  <c r="GD19" i="4"/>
  <c r="GD20" i="4"/>
  <c r="GD21" i="4"/>
  <c r="GD22" i="4"/>
  <c r="GD23" i="4"/>
  <c r="GD24" i="4"/>
  <c r="GD25" i="4"/>
  <c r="GD26" i="4"/>
  <c r="GD27" i="4"/>
  <c r="GD28" i="4"/>
  <c r="GD29" i="4"/>
  <c r="GD30" i="4"/>
  <c r="GD31" i="4"/>
  <c r="GD32" i="4"/>
  <c r="GD4" i="4"/>
  <c r="GC5" i="4"/>
  <c r="GC6" i="4"/>
  <c r="GC7" i="4"/>
  <c r="GC8" i="4"/>
  <c r="GC9" i="4"/>
  <c r="GC10" i="4"/>
  <c r="GC11" i="4"/>
  <c r="GC12" i="4"/>
  <c r="GC13" i="4"/>
  <c r="GC14" i="4"/>
  <c r="GC15" i="4"/>
  <c r="GC16" i="4"/>
  <c r="GC17" i="4"/>
  <c r="GC18" i="4"/>
  <c r="GC19" i="4"/>
  <c r="GC20" i="4"/>
  <c r="GC21" i="4"/>
  <c r="GC22" i="4"/>
  <c r="GC23" i="4"/>
  <c r="GC24" i="4"/>
  <c r="GC25" i="4"/>
  <c r="GC26" i="4"/>
  <c r="GC27" i="4"/>
  <c r="GC28" i="4"/>
  <c r="GC29" i="4"/>
  <c r="GC30" i="4"/>
  <c r="GC31" i="4"/>
  <c r="GC32" i="4"/>
  <c r="GC4" i="4"/>
  <c r="GB5" i="4"/>
  <c r="GB6" i="4"/>
  <c r="GB7" i="4"/>
  <c r="GB8" i="4"/>
  <c r="GB9" i="4"/>
  <c r="GB10" i="4"/>
  <c r="GB11" i="4"/>
  <c r="GB12" i="4"/>
  <c r="GB13" i="4"/>
  <c r="GB14" i="4"/>
  <c r="GB15" i="4"/>
  <c r="GB16" i="4"/>
  <c r="GB17" i="4"/>
  <c r="GB18" i="4"/>
  <c r="GB19" i="4"/>
  <c r="GB20" i="4"/>
  <c r="GB21" i="4"/>
  <c r="GB22" i="4"/>
  <c r="GB23" i="4"/>
  <c r="GB24" i="4"/>
  <c r="GB25" i="4"/>
  <c r="GB26" i="4"/>
  <c r="GB27" i="4"/>
  <c r="GB28" i="4"/>
  <c r="GB29" i="4"/>
  <c r="GB30" i="4"/>
  <c r="GB31" i="4"/>
  <c r="GB32" i="4"/>
  <c r="GB4" i="4"/>
  <c r="GA5" i="4"/>
  <c r="GA6" i="4"/>
  <c r="GA7" i="4"/>
  <c r="GA8" i="4"/>
  <c r="GA9" i="4"/>
  <c r="GA10" i="4"/>
  <c r="GA11" i="4"/>
  <c r="GA12" i="4"/>
  <c r="GA13" i="4"/>
  <c r="GA14" i="4"/>
  <c r="GA15" i="4"/>
  <c r="GA16" i="4"/>
  <c r="GA17" i="4"/>
  <c r="GA18" i="4"/>
  <c r="GA19" i="4"/>
  <c r="GA20" i="4"/>
  <c r="GA21" i="4"/>
  <c r="GA22" i="4"/>
  <c r="GA23" i="4"/>
  <c r="GA24" i="4"/>
  <c r="GA25" i="4"/>
  <c r="GA26" i="4"/>
  <c r="GA27" i="4"/>
  <c r="GF27" i="4" s="1"/>
  <c r="GA28" i="4"/>
  <c r="GA29" i="4"/>
  <c r="GA30" i="4"/>
  <c r="GA31" i="4"/>
  <c r="GA32" i="4"/>
  <c r="GA4" i="4"/>
  <c r="FZ5" i="4"/>
  <c r="FZ6" i="4"/>
  <c r="FZ7" i="4"/>
  <c r="FZ8" i="4"/>
  <c r="FZ9" i="4"/>
  <c r="FZ10" i="4"/>
  <c r="FZ11" i="4"/>
  <c r="FZ12" i="4"/>
  <c r="FZ13" i="4"/>
  <c r="FZ14" i="4"/>
  <c r="FZ15" i="4"/>
  <c r="FZ16" i="4"/>
  <c r="FZ17" i="4"/>
  <c r="FZ18" i="4"/>
  <c r="FZ19" i="4"/>
  <c r="FZ20" i="4"/>
  <c r="FZ21" i="4"/>
  <c r="FZ22" i="4"/>
  <c r="FZ23" i="4"/>
  <c r="FZ24" i="4"/>
  <c r="FZ25" i="4"/>
  <c r="FZ26" i="4"/>
  <c r="FZ27" i="4"/>
  <c r="FZ28" i="4"/>
  <c r="FZ29" i="4"/>
  <c r="FZ30" i="4"/>
  <c r="FZ31" i="4"/>
  <c r="FZ32" i="4"/>
  <c r="FZ4" i="4"/>
  <c r="FY5" i="4"/>
  <c r="FY6" i="4"/>
  <c r="FY7" i="4"/>
  <c r="FY8" i="4"/>
  <c r="FY9" i="4"/>
  <c r="FY10" i="4"/>
  <c r="FY11" i="4"/>
  <c r="FY12" i="4"/>
  <c r="FY13" i="4"/>
  <c r="FY14" i="4"/>
  <c r="FY15" i="4"/>
  <c r="FY16" i="4"/>
  <c r="FY17" i="4"/>
  <c r="FY18" i="4"/>
  <c r="FY19" i="4"/>
  <c r="FY20" i="4"/>
  <c r="FY21" i="4"/>
  <c r="FY22" i="4"/>
  <c r="FY23" i="4"/>
  <c r="FY24" i="4"/>
  <c r="FY25" i="4"/>
  <c r="FY26" i="4"/>
  <c r="FY27" i="4"/>
  <c r="FY28" i="4"/>
  <c r="FY29" i="4"/>
  <c r="FY30" i="4"/>
  <c r="FY31" i="4"/>
  <c r="FY32" i="4"/>
  <c r="FY4" i="4"/>
  <c r="FX5" i="4"/>
  <c r="FX6" i="4"/>
  <c r="FX7" i="4"/>
  <c r="FX8" i="4"/>
  <c r="FX9" i="4"/>
  <c r="FX10" i="4"/>
  <c r="FX11" i="4"/>
  <c r="FX12" i="4"/>
  <c r="FX13" i="4"/>
  <c r="FX14" i="4"/>
  <c r="FX15" i="4"/>
  <c r="FX16" i="4"/>
  <c r="FX17" i="4"/>
  <c r="FX18" i="4"/>
  <c r="FX19" i="4"/>
  <c r="FX20" i="4"/>
  <c r="FX21" i="4"/>
  <c r="FX22" i="4"/>
  <c r="FX23" i="4"/>
  <c r="FX24" i="4"/>
  <c r="FX25" i="4"/>
  <c r="FX26" i="4"/>
  <c r="FX27" i="4"/>
  <c r="FX28" i="4"/>
  <c r="FX29" i="4"/>
  <c r="FX30" i="4"/>
  <c r="FX31" i="4"/>
  <c r="FX32" i="4"/>
  <c r="FX4" i="4"/>
  <c r="FW5" i="4"/>
  <c r="FW6" i="4"/>
  <c r="FW7" i="4"/>
  <c r="FW8" i="4"/>
  <c r="FW9" i="4"/>
  <c r="FW10" i="4"/>
  <c r="FW11" i="4"/>
  <c r="FW12" i="4"/>
  <c r="FW13" i="4"/>
  <c r="FW14" i="4"/>
  <c r="FW15" i="4"/>
  <c r="FW16" i="4"/>
  <c r="FW17" i="4"/>
  <c r="FW18" i="4"/>
  <c r="FW19" i="4"/>
  <c r="FW20" i="4"/>
  <c r="FW21" i="4"/>
  <c r="FW22" i="4"/>
  <c r="FW23" i="4"/>
  <c r="FW24" i="4"/>
  <c r="FW25" i="4"/>
  <c r="FW26" i="4"/>
  <c r="FW27" i="4"/>
  <c r="FW28" i="4"/>
  <c r="FW29" i="4"/>
  <c r="FW30" i="4"/>
  <c r="FW31" i="4"/>
  <c r="FW32" i="4"/>
  <c r="FW4" i="4"/>
  <c r="FV5" i="4"/>
  <c r="FV6" i="4"/>
  <c r="FV7" i="4"/>
  <c r="FV8" i="4"/>
  <c r="FV9" i="4"/>
  <c r="FV10" i="4"/>
  <c r="FV11" i="4"/>
  <c r="FV12" i="4"/>
  <c r="FV13" i="4"/>
  <c r="FV14" i="4"/>
  <c r="GF14" i="4" s="1"/>
  <c r="FV15" i="4"/>
  <c r="FV16" i="4"/>
  <c r="FV17" i="4"/>
  <c r="FV18" i="4"/>
  <c r="FV19" i="4"/>
  <c r="FV20" i="4"/>
  <c r="FV21" i="4"/>
  <c r="FV22" i="4"/>
  <c r="FV23" i="4"/>
  <c r="FV24" i="4"/>
  <c r="FV25" i="4"/>
  <c r="FV26" i="4"/>
  <c r="GF26" i="4" s="1"/>
  <c r="FV27" i="4"/>
  <c r="FV28" i="4"/>
  <c r="FV29" i="4"/>
  <c r="FV30" i="4"/>
  <c r="FV31" i="4"/>
  <c r="FV32" i="4"/>
  <c r="FV4" i="4"/>
  <c r="FU5" i="4"/>
  <c r="FU6" i="4"/>
  <c r="FU7" i="4"/>
  <c r="FU8" i="4"/>
  <c r="FU9" i="4"/>
  <c r="FU10" i="4"/>
  <c r="FU11" i="4"/>
  <c r="FU12" i="4"/>
  <c r="FU13" i="4"/>
  <c r="FU14" i="4"/>
  <c r="FU15" i="4"/>
  <c r="FU16" i="4"/>
  <c r="FU17" i="4"/>
  <c r="FU18" i="4"/>
  <c r="FU19" i="4"/>
  <c r="FU20" i="4"/>
  <c r="FU21" i="4"/>
  <c r="FU22" i="4"/>
  <c r="FU23" i="4"/>
  <c r="FU24" i="4"/>
  <c r="FU25" i="4"/>
  <c r="FU26" i="4"/>
  <c r="FU27" i="4"/>
  <c r="FU28" i="4"/>
  <c r="FU29" i="4"/>
  <c r="FU30" i="4"/>
  <c r="FU31" i="4"/>
  <c r="FU32" i="4"/>
  <c r="FU4" i="4"/>
  <c r="FT5" i="4"/>
  <c r="FT6" i="4"/>
  <c r="FT7" i="4"/>
  <c r="FT8" i="4"/>
  <c r="FT9" i="4"/>
  <c r="FT10" i="4"/>
  <c r="FT11" i="4"/>
  <c r="FT12" i="4"/>
  <c r="FT13" i="4"/>
  <c r="FT14" i="4"/>
  <c r="FT15" i="4"/>
  <c r="FT16" i="4"/>
  <c r="FT17" i="4"/>
  <c r="FT18" i="4"/>
  <c r="FT19" i="4"/>
  <c r="FT20" i="4"/>
  <c r="FT21" i="4"/>
  <c r="FT22" i="4"/>
  <c r="FT23" i="4"/>
  <c r="FT24" i="4"/>
  <c r="FT25" i="4"/>
  <c r="FT26" i="4"/>
  <c r="FT27" i="4"/>
  <c r="FT28" i="4"/>
  <c r="FT29" i="4"/>
  <c r="FT30" i="4"/>
  <c r="FT31" i="4"/>
  <c r="FT32" i="4"/>
  <c r="FT4" i="4"/>
  <c r="FS5" i="4"/>
  <c r="FS6" i="4"/>
  <c r="FS7" i="4"/>
  <c r="FS8" i="4"/>
  <c r="FS9" i="4"/>
  <c r="FS10" i="4"/>
  <c r="FS11" i="4"/>
  <c r="FS12" i="4"/>
  <c r="FS13" i="4"/>
  <c r="FS14" i="4"/>
  <c r="FS15" i="4"/>
  <c r="FS16" i="4"/>
  <c r="FS17" i="4"/>
  <c r="FS18" i="4"/>
  <c r="FS19" i="4"/>
  <c r="FS20" i="4"/>
  <c r="FS21" i="4"/>
  <c r="FS22" i="4"/>
  <c r="FS23" i="4"/>
  <c r="FS24" i="4"/>
  <c r="FS25" i="4"/>
  <c r="FS26" i="4"/>
  <c r="FS27" i="4"/>
  <c r="FS28" i="4"/>
  <c r="GF28" i="4" s="1"/>
  <c r="FS29" i="4"/>
  <c r="GF29" i="4" s="1"/>
  <c r="FS30" i="4"/>
  <c r="GF30" i="4" s="1"/>
  <c r="FS31" i="4"/>
  <c r="GF31" i="4" s="1"/>
  <c r="FS32" i="4"/>
  <c r="GF32" i="4" s="1"/>
  <c r="FS4" i="4"/>
  <c r="FR5" i="4"/>
  <c r="FR6" i="4"/>
  <c r="FR7" i="4"/>
  <c r="FR8" i="4"/>
  <c r="FR9" i="4"/>
  <c r="FR10" i="4"/>
  <c r="FR11" i="4"/>
  <c r="FR12" i="4"/>
  <c r="FR13" i="4"/>
  <c r="FR14" i="4"/>
  <c r="FR15" i="4"/>
  <c r="FR16" i="4"/>
  <c r="FR17" i="4"/>
  <c r="FR18" i="4"/>
  <c r="FR19" i="4"/>
  <c r="FR20" i="4"/>
  <c r="FR21" i="4"/>
  <c r="FR22" i="4"/>
  <c r="FR23" i="4"/>
  <c r="FR24" i="4"/>
  <c r="FR25" i="4"/>
  <c r="FR26" i="4"/>
  <c r="FR27" i="4"/>
  <c r="FR28" i="4"/>
  <c r="FR29" i="4"/>
  <c r="FR30" i="4"/>
  <c r="FR31" i="4"/>
  <c r="FR32" i="4"/>
  <c r="FR4" i="4"/>
  <c r="GQ27" i="3"/>
  <c r="GQ29" i="3"/>
  <c r="GQ30" i="3"/>
  <c r="GQ31" i="3"/>
  <c r="GQ32" i="3"/>
  <c r="GP5" i="3"/>
  <c r="GP6" i="3"/>
  <c r="GP7" i="3"/>
  <c r="GP8" i="3"/>
  <c r="GP9" i="3"/>
  <c r="GP10" i="3"/>
  <c r="GP11" i="3"/>
  <c r="GP12" i="3"/>
  <c r="GP13" i="3"/>
  <c r="GP14" i="3"/>
  <c r="GP15" i="3"/>
  <c r="GP16" i="3"/>
  <c r="GP17" i="3"/>
  <c r="GP18" i="3"/>
  <c r="GP19" i="3"/>
  <c r="GP20" i="3"/>
  <c r="GP21" i="3"/>
  <c r="GP22" i="3"/>
  <c r="GP23" i="3"/>
  <c r="GP24" i="3"/>
  <c r="GP25" i="3"/>
  <c r="GP26" i="3"/>
  <c r="GP27" i="3"/>
  <c r="GP28" i="3"/>
  <c r="GP29" i="3"/>
  <c r="GP30" i="3"/>
  <c r="GP31" i="3"/>
  <c r="GP32" i="3"/>
  <c r="GP4" i="3"/>
  <c r="GO4" i="3"/>
  <c r="GO5" i="3"/>
  <c r="GO6" i="3"/>
  <c r="GO7" i="3"/>
  <c r="GO8" i="3"/>
  <c r="GO9" i="3"/>
  <c r="GO10" i="3"/>
  <c r="GO11" i="3"/>
  <c r="GO12" i="3"/>
  <c r="GO13" i="3"/>
  <c r="GO14" i="3"/>
  <c r="GO15" i="3"/>
  <c r="GO16" i="3"/>
  <c r="GO17" i="3"/>
  <c r="GO18" i="3"/>
  <c r="GO19" i="3"/>
  <c r="GO20" i="3"/>
  <c r="GO21" i="3"/>
  <c r="GO22" i="3"/>
  <c r="GO23" i="3"/>
  <c r="GO24" i="3"/>
  <c r="GO25" i="3"/>
  <c r="GO26" i="3"/>
  <c r="GO27" i="3"/>
  <c r="GO28" i="3"/>
  <c r="GO29" i="3"/>
  <c r="GO30" i="3"/>
  <c r="GO31" i="3"/>
  <c r="GO32" i="3"/>
  <c r="GN5" i="3"/>
  <c r="GN6" i="3"/>
  <c r="GN7" i="3"/>
  <c r="GN8" i="3"/>
  <c r="GN9" i="3"/>
  <c r="GN10" i="3"/>
  <c r="GN11" i="3"/>
  <c r="GN12" i="3"/>
  <c r="GN13" i="3"/>
  <c r="GN14" i="3"/>
  <c r="GN15" i="3"/>
  <c r="GN16" i="3"/>
  <c r="GN17" i="3"/>
  <c r="GN18" i="3"/>
  <c r="GN19" i="3"/>
  <c r="GN20" i="3"/>
  <c r="GN21" i="3"/>
  <c r="GN22" i="3"/>
  <c r="GN23" i="3"/>
  <c r="GN24" i="3"/>
  <c r="GN25" i="3"/>
  <c r="GN26" i="3"/>
  <c r="GN27" i="3"/>
  <c r="GN28" i="3"/>
  <c r="GN29" i="3"/>
  <c r="GN30" i="3"/>
  <c r="GN31" i="3"/>
  <c r="GN32" i="3"/>
  <c r="GN4" i="3"/>
  <c r="GM5" i="3"/>
  <c r="GM6" i="3"/>
  <c r="GM7" i="3"/>
  <c r="GM8" i="3"/>
  <c r="GM9" i="3"/>
  <c r="GM10" i="3"/>
  <c r="GM11" i="3"/>
  <c r="GM12" i="3"/>
  <c r="GM13" i="3"/>
  <c r="GM14" i="3"/>
  <c r="GM15" i="3"/>
  <c r="GM16" i="3"/>
  <c r="GM17" i="3"/>
  <c r="GM18" i="3"/>
  <c r="GM19" i="3"/>
  <c r="GM20" i="3"/>
  <c r="GM21" i="3"/>
  <c r="GM22" i="3"/>
  <c r="GM23" i="3"/>
  <c r="GM24" i="3"/>
  <c r="GM25" i="3"/>
  <c r="GM26" i="3"/>
  <c r="GM27" i="3"/>
  <c r="GM28" i="3"/>
  <c r="GM29" i="3"/>
  <c r="GM30" i="3"/>
  <c r="GM31" i="3"/>
  <c r="GM32" i="3"/>
  <c r="GM4" i="3"/>
  <c r="GL5" i="3"/>
  <c r="GL6" i="3"/>
  <c r="GL7" i="3"/>
  <c r="GL8" i="3"/>
  <c r="GL9" i="3"/>
  <c r="GL10" i="3"/>
  <c r="GL11" i="3"/>
  <c r="GL12" i="3"/>
  <c r="GL13" i="3"/>
  <c r="GL14" i="3"/>
  <c r="GL15" i="3"/>
  <c r="GL16" i="3"/>
  <c r="GL17" i="3"/>
  <c r="GL18" i="3"/>
  <c r="GL19" i="3"/>
  <c r="GL20" i="3"/>
  <c r="GL21" i="3"/>
  <c r="GL22" i="3"/>
  <c r="GL23" i="3"/>
  <c r="GL24" i="3"/>
  <c r="GL25" i="3"/>
  <c r="GL26" i="3"/>
  <c r="GL27" i="3"/>
  <c r="GL28" i="3"/>
  <c r="GL29" i="3"/>
  <c r="GL30" i="3"/>
  <c r="GL31" i="3"/>
  <c r="GL32" i="3"/>
  <c r="GL4" i="3"/>
  <c r="GK5" i="3"/>
  <c r="GK6" i="3"/>
  <c r="GK7" i="3"/>
  <c r="GK8" i="3"/>
  <c r="GK9" i="3"/>
  <c r="GK10" i="3"/>
  <c r="GK11" i="3"/>
  <c r="GK12" i="3"/>
  <c r="GK13" i="3"/>
  <c r="GK14" i="3"/>
  <c r="GK15" i="3"/>
  <c r="GK16" i="3"/>
  <c r="GK17" i="3"/>
  <c r="GK18" i="3"/>
  <c r="GK19" i="3"/>
  <c r="GK20" i="3"/>
  <c r="GK21" i="3"/>
  <c r="GK22" i="3"/>
  <c r="GK23" i="3"/>
  <c r="GK24" i="3"/>
  <c r="GK25" i="3"/>
  <c r="GK26" i="3"/>
  <c r="GK27" i="3"/>
  <c r="GK28" i="3"/>
  <c r="GK29" i="3"/>
  <c r="GK30" i="3"/>
  <c r="GK31" i="3"/>
  <c r="GK32" i="3"/>
  <c r="GK4" i="3"/>
  <c r="GJ5" i="3"/>
  <c r="GJ6" i="3"/>
  <c r="GJ7" i="3"/>
  <c r="GJ8" i="3"/>
  <c r="GJ9" i="3"/>
  <c r="GJ10" i="3"/>
  <c r="GJ11" i="3"/>
  <c r="GJ12" i="3"/>
  <c r="GJ13" i="3"/>
  <c r="GJ14" i="3"/>
  <c r="GJ15" i="3"/>
  <c r="GJ16" i="3"/>
  <c r="GJ17" i="3"/>
  <c r="GJ18" i="3"/>
  <c r="GJ19" i="3"/>
  <c r="GJ20" i="3"/>
  <c r="GJ21" i="3"/>
  <c r="GJ22" i="3"/>
  <c r="GJ23" i="3"/>
  <c r="GJ24" i="3"/>
  <c r="GJ25" i="3"/>
  <c r="GJ26" i="3"/>
  <c r="GJ27" i="3"/>
  <c r="GJ28" i="3"/>
  <c r="GJ29" i="3"/>
  <c r="GJ30" i="3"/>
  <c r="GJ31" i="3"/>
  <c r="GJ32" i="3"/>
  <c r="GJ4" i="3"/>
  <c r="GI5" i="3"/>
  <c r="GI6" i="3"/>
  <c r="GI7" i="3"/>
  <c r="GI8" i="3"/>
  <c r="GI9" i="3"/>
  <c r="GI10" i="3"/>
  <c r="GI11" i="3"/>
  <c r="GI12" i="3"/>
  <c r="GI13" i="3"/>
  <c r="GI14" i="3"/>
  <c r="GI15" i="3"/>
  <c r="GI16" i="3"/>
  <c r="GI17" i="3"/>
  <c r="GI18" i="3"/>
  <c r="GI19" i="3"/>
  <c r="GI20" i="3"/>
  <c r="GI21" i="3"/>
  <c r="GI22" i="3"/>
  <c r="GI23" i="3"/>
  <c r="GI24" i="3"/>
  <c r="GI25" i="3"/>
  <c r="GI26" i="3"/>
  <c r="GI27" i="3"/>
  <c r="GI28" i="3"/>
  <c r="GI29" i="3"/>
  <c r="GI30" i="3"/>
  <c r="GI31" i="3"/>
  <c r="GI32" i="3"/>
  <c r="GI4" i="3"/>
  <c r="GH5" i="3"/>
  <c r="GH6" i="3"/>
  <c r="GH7" i="3"/>
  <c r="GH8" i="3"/>
  <c r="GH9" i="3"/>
  <c r="GH10" i="3"/>
  <c r="GH11" i="3"/>
  <c r="GH12" i="3"/>
  <c r="GH13" i="3"/>
  <c r="GH14" i="3"/>
  <c r="GH15" i="3"/>
  <c r="GH16" i="3"/>
  <c r="GH17" i="3"/>
  <c r="GH18" i="3"/>
  <c r="GH19" i="3"/>
  <c r="GH20" i="3"/>
  <c r="GH21" i="3"/>
  <c r="GH22" i="3"/>
  <c r="GH23" i="3"/>
  <c r="GH24" i="3"/>
  <c r="GH25" i="3"/>
  <c r="GH26" i="3"/>
  <c r="GH27" i="3"/>
  <c r="GH28" i="3"/>
  <c r="GH29" i="3"/>
  <c r="GH30" i="3"/>
  <c r="GH31" i="3"/>
  <c r="GH32" i="3"/>
  <c r="GH4" i="3"/>
  <c r="GG5" i="3"/>
  <c r="GG6" i="3"/>
  <c r="GG7" i="3"/>
  <c r="GG8" i="3"/>
  <c r="GG9" i="3"/>
  <c r="GG10" i="3"/>
  <c r="GG11" i="3"/>
  <c r="GG12" i="3"/>
  <c r="GG13" i="3"/>
  <c r="GG14" i="3"/>
  <c r="GG15" i="3"/>
  <c r="GG16" i="3"/>
  <c r="GG17" i="3"/>
  <c r="GG18" i="3"/>
  <c r="GG19" i="3"/>
  <c r="GG20" i="3"/>
  <c r="GG21" i="3"/>
  <c r="GG22" i="3"/>
  <c r="GG23" i="3"/>
  <c r="GG24" i="3"/>
  <c r="GG25" i="3"/>
  <c r="GG26" i="3"/>
  <c r="GG27" i="3"/>
  <c r="GG28" i="3"/>
  <c r="GQ28" i="3" s="1"/>
  <c r="GG29" i="3"/>
  <c r="GG30" i="3"/>
  <c r="GG31" i="3"/>
  <c r="GG32" i="3"/>
  <c r="GG4" i="3"/>
  <c r="GF5" i="3"/>
  <c r="GF6" i="3"/>
  <c r="GF7" i="3"/>
  <c r="GF8" i="3"/>
  <c r="GF9" i="3"/>
  <c r="GF10" i="3"/>
  <c r="GF11" i="3"/>
  <c r="GF12" i="3"/>
  <c r="GF13" i="3"/>
  <c r="GF14" i="3"/>
  <c r="GF15" i="3"/>
  <c r="GF16" i="3"/>
  <c r="GF17" i="3"/>
  <c r="GF18" i="3"/>
  <c r="GF19" i="3"/>
  <c r="GF20" i="3"/>
  <c r="GF21" i="3"/>
  <c r="GF22" i="3"/>
  <c r="GF23" i="3"/>
  <c r="GF24" i="3"/>
  <c r="GF25" i="3"/>
  <c r="GF26" i="3"/>
  <c r="GF27" i="3"/>
  <c r="GF28" i="3"/>
  <c r="GF29" i="3"/>
  <c r="GF30" i="3"/>
  <c r="GF31" i="3"/>
  <c r="GF32" i="3"/>
  <c r="GF4" i="3"/>
  <c r="GE5" i="3"/>
  <c r="GE6" i="3"/>
  <c r="GE7" i="3"/>
  <c r="GE8" i="3"/>
  <c r="GE9" i="3"/>
  <c r="GE10" i="3"/>
  <c r="GE11" i="3"/>
  <c r="GE12" i="3"/>
  <c r="GE13" i="3"/>
  <c r="GE14" i="3"/>
  <c r="GE15" i="3"/>
  <c r="GE16" i="3"/>
  <c r="GE17" i="3"/>
  <c r="GE18" i="3"/>
  <c r="GE19" i="3"/>
  <c r="GE20" i="3"/>
  <c r="GE21" i="3"/>
  <c r="GE22" i="3"/>
  <c r="GE23" i="3"/>
  <c r="GE24" i="3"/>
  <c r="GE25" i="3"/>
  <c r="GE26" i="3"/>
  <c r="GE27" i="3"/>
  <c r="GE28" i="3"/>
  <c r="GE29" i="3"/>
  <c r="GE30" i="3"/>
  <c r="GE31" i="3"/>
  <c r="GE32" i="3"/>
  <c r="GE4" i="3"/>
  <c r="GD5" i="3"/>
  <c r="GD6" i="3"/>
  <c r="GD7" i="3"/>
  <c r="GD8" i="3"/>
  <c r="GD9" i="3"/>
  <c r="GD10" i="3"/>
  <c r="GD11" i="3"/>
  <c r="GD12" i="3"/>
  <c r="GD13" i="3"/>
  <c r="GD14" i="3"/>
  <c r="GD15" i="3"/>
  <c r="GD16" i="3"/>
  <c r="GD17" i="3"/>
  <c r="GD18" i="3"/>
  <c r="GD19" i="3"/>
  <c r="GD20" i="3"/>
  <c r="GD21" i="3"/>
  <c r="GD22" i="3"/>
  <c r="GD23" i="3"/>
  <c r="GD24" i="3"/>
  <c r="GD25" i="3"/>
  <c r="GD26" i="3"/>
  <c r="GQ26" i="3" s="1"/>
  <c r="GD27" i="3"/>
  <c r="GD28" i="3"/>
  <c r="GD29" i="3"/>
  <c r="GD30" i="3"/>
  <c r="GD31" i="3"/>
  <c r="GD32" i="3"/>
  <c r="GD4" i="3"/>
  <c r="FS4" i="2"/>
  <c r="GC5" i="3"/>
  <c r="GC6" i="3"/>
  <c r="GC7" i="3"/>
  <c r="GC8" i="3"/>
  <c r="GC9" i="3"/>
  <c r="GC10" i="3"/>
  <c r="GC11" i="3"/>
  <c r="GC12" i="3"/>
  <c r="GC13" i="3"/>
  <c r="GC14" i="3"/>
  <c r="GC15" i="3"/>
  <c r="GC16" i="3"/>
  <c r="GC17" i="3"/>
  <c r="GC18" i="3"/>
  <c r="GC19" i="3"/>
  <c r="GC20" i="3"/>
  <c r="GC21" i="3"/>
  <c r="GC22" i="3"/>
  <c r="GC23" i="3"/>
  <c r="GC24" i="3"/>
  <c r="GC25" i="3"/>
  <c r="GC26" i="3"/>
  <c r="GC27" i="3"/>
  <c r="GC28" i="3"/>
  <c r="GC29" i="3"/>
  <c r="GC30" i="3"/>
  <c r="GC31" i="3"/>
  <c r="GC32" i="3"/>
  <c r="GC4" i="3"/>
  <c r="GE5" i="2"/>
  <c r="GE6" i="2"/>
  <c r="GE7" i="2"/>
  <c r="GE8" i="2"/>
  <c r="GE9" i="2"/>
  <c r="GE10" i="2"/>
  <c r="GE11" i="2"/>
  <c r="GE12" i="2"/>
  <c r="GE13" i="2"/>
  <c r="GE14" i="2"/>
  <c r="GE15" i="2"/>
  <c r="GE16" i="2"/>
  <c r="GE17" i="2"/>
  <c r="GE18" i="2"/>
  <c r="GE19" i="2"/>
  <c r="GE20" i="2"/>
  <c r="GE21" i="2"/>
  <c r="GE22" i="2"/>
  <c r="GE23" i="2"/>
  <c r="GE24" i="2"/>
  <c r="GE25" i="2"/>
  <c r="GE26" i="2"/>
  <c r="GE27" i="2"/>
  <c r="GE28" i="2"/>
  <c r="GE29" i="2"/>
  <c r="GE30" i="2"/>
  <c r="GE31" i="2"/>
  <c r="GE32" i="2"/>
  <c r="GE4" i="2"/>
  <c r="GD5" i="2"/>
  <c r="GD6" i="2"/>
  <c r="GD7" i="2"/>
  <c r="GD8" i="2"/>
  <c r="GD9" i="2"/>
  <c r="GD10" i="2"/>
  <c r="GD11" i="2"/>
  <c r="GD12" i="2"/>
  <c r="GD13" i="2"/>
  <c r="GD14" i="2"/>
  <c r="GD15" i="2"/>
  <c r="GD16" i="2"/>
  <c r="GD17" i="2"/>
  <c r="GD18" i="2"/>
  <c r="GD19" i="2"/>
  <c r="GD20" i="2"/>
  <c r="GD21" i="2"/>
  <c r="GD22" i="2"/>
  <c r="GD23" i="2"/>
  <c r="GD24" i="2"/>
  <c r="GD25" i="2"/>
  <c r="GD26" i="2"/>
  <c r="GD27" i="2"/>
  <c r="GD28" i="2"/>
  <c r="GD29" i="2"/>
  <c r="GD30" i="2"/>
  <c r="GD31" i="2"/>
  <c r="GD32" i="2"/>
  <c r="GD4" i="2"/>
  <c r="GC5" i="2"/>
  <c r="GC6" i="2"/>
  <c r="GC7" i="2"/>
  <c r="GC8" i="2"/>
  <c r="GC9" i="2"/>
  <c r="GC10" i="2"/>
  <c r="GC11" i="2"/>
  <c r="GC12" i="2"/>
  <c r="GC13" i="2"/>
  <c r="GC14" i="2"/>
  <c r="GC15" i="2"/>
  <c r="GC16" i="2"/>
  <c r="GC17" i="2"/>
  <c r="GC18" i="2"/>
  <c r="GC19" i="2"/>
  <c r="GC20" i="2"/>
  <c r="GC21" i="2"/>
  <c r="GC22" i="2"/>
  <c r="GC23" i="2"/>
  <c r="GC24" i="2"/>
  <c r="GC25" i="2"/>
  <c r="GC26" i="2"/>
  <c r="GC27" i="2"/>
  <c r="GC28" i="2"/>
  <c r="GC29" i="2"/>
  <c r="GC30" i="2"/>
  <c r="GC31" i="2"/>
  <c r="GC32" i="2"/>
  <c r="GC4" i="2"/>
  <c r="GB5" i="2"/>
  <c r="GB6" i="2"/>
  <c r="GB7" i="2"/>
  <c r="GB8" i="2"/>
  <c r="GB9" i="2"/>
  <c r="GB10" i="2"/>
  <c r="GB11" i="2"/>
  <c r="GB12" i="2"/>
  <c r="GB13" i="2"/>
  <c r="GB14" i="2"/>
  <c r="GB15" i="2"/>
  <c r="GB16" i="2"/>
  <c r="GB17" i="2"/>
  <c r="GB18" i="2"/>
  <c r="GB19" i="2"/>
  <c r="GB20" i="2"/>
  <c r="GB21" i="2"/>
  <c r="GB22" i="2"/>
  <c r="GB23" i="2"/>
  <c r="GB24" i="2"/>
  <c r="GB25" i="2"/>
  <c r="GB26" i="2"/>
  <c r="GB27" i="2"/>
  <c r="GB28" i="2"/>
  <c r="GB29" i="2"/>
  <c r="GB30" i="2"/>
  <c r="GB31" i="2"/>
  <c r="GB32" i="2"/>
  <c r="GB4" i="2"/>
  <c r="GA5" i="2"/>
  <c r="GA6" i="2"/>
  <c r="GA7" i="2"/>
  <c r="GA8" i="2"/>
  <c r="GA9" i="2"/>
  <c r="GA10" i="2"/>
  <c r="GA11" i="2"/>
  <c r="GA12" i="2"/>
  <c r="GA13" i="2"/>
  <c r="GA14" i="2"/>
  <c r="GA15" i="2"/>
  <c r="GA16" i="2"/>
  <c r="GA17" i="2"/>
  <c r="GA18" i="2"/>
  <c r="GA19" i="2"/>
  <c r="GA20" i="2"/>
  <c r="GA21" i="2"/>
  <c r="GA22" i="2"/>
  <c r="GA23" i="2"/>
  <c r="GA24" i="2"/>
  <c r="GA25" i="2"/>
  <c r="GA26" i="2"/>
  <c r="GA27" i="2"/>
  <c r="GA28" i="2"/>
  <c r="GA29" i="2"/>
  <c r="GA30" i="2"/>
  <c r="GA31" i="2"/>
  <c r="GA32" i="2"/>
  <c r="GA4" i="2"/>
  <c r="FZ5" i="2"/>
  <c r="FZ6" i="2"/>
  <c r="FZ7" i="2"/>
  <c r="FZ8" i="2"/>
  <c r="FZ9" i="2"/>
  <c r="FZ10" i="2"/>
  <c r="FZ11" i="2"/>
  <c r="FZ12" i="2"/>
  <c r="FZ13" i="2"/>
  <c r="FZ14" i="2"/>
  <c r="FZ15" i="2"/>
  <c r="FZ16" i="2"/>
  <c r="FZ17" i="2"/>
  <c r="FZ18" i="2"/>
  <c r="FZ19" i="2"/>
  <c r="FZ20" i="2"/>
  <c r="FZ21" i="2"/>
  <c r="FZ22" i="2"/>
  <c r="FZ23" i="2"/>
  <c r="FZ24" i="2"/>
  <c r="FZ25" i="2"/>
  <c r="FZ26" i="2"/>
  <c r="FZ27" i="2"/>
  <c r="FZ28" i="2"/>
  <c r="FZ29" i="2"/>
  <c r="FZ30" i="2"/>
  <c r="FZ31" i="2"/>
  <c r="FZ32" i="2"/>
  <c r="FZ4" i="2"/>
  <c r="FY5" i="2"/>
  <c r="FY6" i="2"/>
  <c r="FY7" i="2"/>
  <c r="FY8" i="2"/>
  <c r="FY9" i="2"/>
  <c r="FY10" i="2"/>
  <c r="FY11" i="2"/>
  <c r="FY12" i="2"/>
  <c r="FY13" i="2"/>
  <c r="FY14" i="2"/>
  <c r="FY15" i="2"/>
  <c r="FY16" i="2"/>
  <c r="FY17" i="2"/>
  <c r="FY18" i="2"/>
  <c r="FY19" i="2"/>
  <c r="FY20" i="2"/>
  <c r="FY21" i="2"/>
  <c r="FY22" i="2"/>
  <c r="FY23" i="2"/>
  <c r="FY24" i="2"/>
  <c r="FY25" i="2"/>
  <c r="FY26" i="2"/>
  <c r="FY27" i="2"/>
  <c r="FY28" i="2"/>
  <c r="FY29" i="2"/>
  <c r="FY30" i="2"/>
  <c r="FY31" i="2"/>
  <c r="FY32" i="2"/>
  <c r="FY4" i="2"/>
  <c r="FX5" i="2"/>
  <c r="FX6" i="2"/>
  <c r="FX7" i="2"/>
  <c r="FX8" i="2"/>
  <c r="FX9" i="2"/>
  <c r="FX10" i="2"/>
  <c r="FX11" i="2"/>
  <c r="FX12" i="2"/>
  <c r="FX13" i="2"/>
  <c r="FX14" i="2"/>
  <c r="FX15" i="2"/>
  <c r="FX16" i="2"/>
  <c r="FX17" i="2"/>
  <c r="FX18" i="2"/>
  <c r="FX19" i="2"/>
  <c r="FX20" i="2"/>
  <c r="FX21" i="2"/>
  <c r="FX22" i="2"/>
  <c r="FX23" i="2"/>
  <c r="FX24" i="2"/>
  <c r="FX25" i="2"/>
  <c r="FX26" i="2"/>
  <c r="FX27" i="2"/>
  <c r="FX28" i="2"/>
  <c r="FX29" i="2"/>
  <c r="FX30" i="2"/>
  <c r="FX31" i="2"/>
  <c r="FX32" i="2"/>
  <c r="FX4" i="2"/>
  <c r="FW5" i="2"/>
  <c r="FW6" i="2"/>
  <c r="FW7" i="2"/>
  <c r="FW8" i="2"/>
  <c r="FW9" i="2"/>
  <c r="FW10" i="2"/>
  <c r="FW11" i="2"/>
  <c r="FW12" i="2"/>
  <c r="FW13" i="2"/>
  <c r="FW14" i="2"/>
  <c r="FW15" i="2"/>
  <c r="FW16" i="2"/>
  <c r="FW17" i="2"/>
  <c r="FW18" i="2"/>
  <c r="FW19" i="2"/>
  <c r="FW20" i="2"/>
  <c r="FW21" i="2"/>
  <c r="FW22" i="2"/>
  <c r="FW23" i="2"/>
  <c r="FW24" i="2"/>
  <c r="FW25" i="2"/>
  <c r="FW26" i="2"/>
  <c r="FW27" i="2"/>
  <c r="FW28" i="2"/>
  <c r="FW29" i="2"/>
  <c r="FW30" i="2"/>
  <c r="FW31" i="2"/>
  <c r="FW32" i="2"/>
  <c r="FW4" i="2"/>
  <c r="FV5" i="2"/>
  <c r="FV6" i="2"/>
  <c r="FV7" i="2"/>
  <c r="FV8" i="2"/>
  <c r="FV9" i="2"/>
  <c r="FV10" i="2"/>
  <c r="FV11" i="2"/>
  <c r="FV12" i="2"/>
  <c r="FV13" i="2"/>
  <c r="FV14" i="2"/>
  <c r="FV15" i="2"/>
  <c r="FV16" i="2"/>
  <c r="FV17" i="2"/>
  <c r="FV18" i="2"/>
  <c r="FV19" i="2"/>
  <c r="FV20" i="2"/>
  <c r="FV21" i="2"/>
  <c r="FV22" i="2"/>
  <c r="FV23" i="2"/>
  <c r="FV24" i="2"/>
  <c r="FV25" i="2"/>
  <c r="FV26" i="2"/>
  <c r="FV27" i="2"/>
  <c r="FV28" i="2"/>
  <c r="FV29" i="2"/>
  <c r="FV30" i="2"/>
  <c r="FV31" i="2"/>
  <c r="FV32" i="2"/>
  <c r="FV4" i="2"/>
  <c r="FU5" i="2"/>
  <c r="FU6" i="2"/>
  <c r="FU7" i="2"/>
  <c r="FU8" i="2"/>
  <c r="FU9" i="2"/>
  <c r="FU10" i="2"/>
  <c r="FU11" i="2"/>
  <c r="FU12" i="2"/>
  <c r="FU13" i="2"/>
  <c r="FU14" i="2"/>
  <c r="FU15" i="2"/>
  <c r="FU16" i="2"/>
  <c r="FU17" i="2"/>
  <c r="FU18" i="2"/>
  <c r="FU19" i="2"/>
  <c r="FU20" i="2"/>
  <c r="FU21" i="2"/>
  <c r="FU22" i="2"/>
  <c r="FU23" i="2"/>
  <c r="FU24" i="2"/>
  <c r="FU25" i="2"/>
  <c r="FU26" i="2"/>
  <c r="FU27" i="2"/>
  <c r="FU28" i="2"/>
  <c r="FU29" i="2"/>
  <c r="FU30" i="2"/>
  <c r="FU31" i="2"/>
  <c r="FU32" i="2"/>
  <c r="FU4" i="2"/>
  <c r="FT5" i="2"/>
  <c r="FT6" i="2"/>
  <c r="FT7" i="2"/>
  <c r="FT8" i="2"/>
  <c r="FT9" i="2"/>
  <c r="FT10" i="2"/>
  <c r="FT11" i="2"/>
  <c r="FT12" i="2"/>
  <c r="FT13" i="2"/>
  <c r="FT14" i="2"/>
  <c r="FT15" i="2"/>
  <c r="FT16" i="2"/>
  <c r="FT17" i="2"/>
  <c r="FT18" i="2"/>
  <c r="FT19" i="2"/>
  <c r="FT20" i="2"/>
  <c r="FT21" i="2"/>
  <c r="FT22" i="2"/>
  <c r="FT23" i="2"/>
  <c r="FT24" i="2"/>
  <c r="FT25" i="2"/>
  <c r="FT26" i="2"/>
  <c r="FT27" i="2"/>
  <c r="FT28" i="2"/>
  <c r="FT29" i="2"/>
  <c r="FT30" i="2"/>
  <c r="FT31" i="2"/>
  <c r="FT32" i="2"/>
  <c r="FT4" i="2"/>
  <c r="FS5" i="2"/>
  <c r="FS6" i="2"/>
  <c r="FS7" i="2"/>
  <c r="FS8" i="2"/>
  <c r="FS9" i="2"/>
  <c r="FS10" i="2"/>
  <c r="FS11" i="2"/>
  <c r="FS12" i="2"/>
  <c r="FS13" i="2"/>
  <c r="FS14" i="2"/>
  <c r="FS15" i="2"/>
  <c r="FS16" i="2"/>
  <c r="FS17" i="2"/>
  <c r="FS18" i="2"/>
  <c r="FS19" i="2"/>
  <c r="FS20" i="2"/>
  <c r="FS21" i="2"/>
  <c r="FS22" i="2"/>
  <c r="FS23" i="2"/>
  <c r="FS24" i="2"/>
  <c r="FS25" i="2"/>
  <c r="FS26" i="2"/>
  <c r="FS27" i="2"/>
  <c r="FS28" i="2"/>
  <c r="FS29" i="2"/>
  <c r="FS30" i="2"/>
  <c r="FS31" i="2"/>
  <c r="FS32" i="2"/>
  <c r="FR5" i="2"/>
  <c r="FR6" i="2"/>
  <c r="FR7" i="2"/>
  <c r="FR8" i="2"/>
  <c r="FR9" i="2"/>
  <c r="FR10" i="2"/>
  <c r="FR11" i="2"/>
  <c r="FR12" i="2"/>
  <c r="FR13" i="2"/>
  <c r="FR14" i="2"/>
  <c r="FR15" i="2"/>
  <c r="FR16" i="2"/>
  <c r="FR17" i="2"/>
  <c r="FR18" i="2"/>
  <c r="FR19" i="2"/>
  <c r="FR20" i="2"/>
  <c r="FR21" i="2"/>
  <c r="FR22" i="2"/>
  <c r="FR23" i="2"/>
  <c r="FR24" i="2"/>
  <c r="FR25" i="2"/>
  <c r="FR26" i="2"/>
  <c r="FR27" i="2"/>
  <c r="FR28" i="2"/>
  <c r="FR29" i="2"/>
  <c r="FR30" i="2"/>
  <c r="FR31" i="2"/>
  <c r="FR32" i="2"/>
  <c r="FR4" i="2"/>
  <c r="DR6" i="7"/>
  <c r="DR7" i="7"/>
  <c r="DR8" i="7"/>
  <c r="DR9" i="7"/>
  <c r="DR10" i="7"/>
  <c r="DR11" i="7"/>
  <c r="DR12" i="7"/>
  <c r="DR13" i="7"/>
  <c r="DR14" i="7"/>
  <c r="DR15" i="7"/>
  <c r="DR16" i="7"/>
  <c r="DR17" i="7"/>
  <c r="DR18" i="7"/>
  <c r="DR19" i="7"/>
  <c r="DR20" i="7"/>
  <c r="DR21" i="7"/>
  <c r="DR22" i="7"/>
  <c r="DR23" i="7"/>
  <c r="DR24" i="7"/>
  <c r="DR25" i="7"/>
  <c r="DR26" i="7"/>
  <c r="DR27" i="7"/>
  <c r="DR28" i="7"/>
  <c r="DR29" i="7"/>
  <c r="DR30" i="7"/>
  <c r="DR31" i="7"/>
  <c r="DR32" i="7"/>
  <c r="DR33" i="7"/>
  <c r="DR5" i="7"/>
  <c r="BL17" i="2"/>
  <c r="BL5" i="2"/>
  <c r="BL6" i="2"/>
  <c r="BL7" i="2"/>
  <c r="BL8" i="2"/>
  <c r="BL9" i="2"/>
  <c r="BL10" i="2"/>
  <c r="BL11" i="2"/>
  <c r="BL12" i="2"/>
  <c r="BL13" i="2"/>
  <c r="BL14" i="2"/>
  <c r="BL16" i="2"/>
  <c r="BL18" i="2"/>
  <c r="BL19" i="2"/>
  <c r="BL20" i="2"/>
  <c r="BL21" i="2"/>
  <c r="BL22" i="2"/>
  <c r="BL24" i="2"/>
  <c r="BL25" i="2"/>
  <c r="BJ5" i="2"/>
  <c r="BJ6" i="2"/>
  <c r="BJ7" i="2"/>
  <c r="BJ8" i="2"/>
  <c r="BJ9" i="2"/>
  <c r="BJ12" i="2"/>
  <c r="BJ13" i="2"/>
  <c r="BJ14" i="2"/>
  <c r="BJ16" i="2"/>
  <c r="BJ17" i="2"/>
  <c r="BJ18" i="2"/>
  <c r="BJ19" i="2"/>
  <c r="BJ20" i="2"/>
  <c r="BJ21" i="2"/>
  <c r="BJ22" i="2"/>
  <c r="BJ24" i="2"/>
  <c r="BJ25" i="2"/>
  <c r="H21" i="4"/>
  <c r="F20" i="4"/>
  <c r="DN27" i="3"/>
  <c r="DN28" i="3"/>
  <c r="DN29" i="3"/>
  <c r="DN30" i="3"/>
  <c r="DN31" i="3"/>
  <c r="DN32" i="3"/>
  <c r="DO27" i="3"/>
  <c r="DO28" i="3"/>
  <c r="DO29" i="3"/>
  <c r="DO30" i="3"/>
  <c r="DO31" i="3"/>
  <c r="DO32" i="3"/>
  <c r="B29" i="4"/>
  <c r="B28" i="4"/>
  <c r="B27" i="4"/>
  <c r="B26" i="4"/>
  <c r="B25" i="4"/>
  <c r="B24" i="4"/>
  <c r="B23" i="4"/>
  <c r="B22" i="4"/>
  <c r="B21" i="4"/>
  <c r="B20" i="4"/>
  <c r="B19" i="4"/>
  <c r="B18" i="4"/>
  <c r="B17" i="4"/>
  <c r="B16" i="4"/>
  <c r="B15" i="4"/>
  <c r="B14" i="4"/>
  <c r="B13" i="4"/>
  <c r="B12" i="4"/>
  <c r="B11" i="4"/>
  <c r="B10" i="4"/>
  <c r="B7" i="4"/>
  <c r="B32" i="4"/>
  <c r="B31" i="4"/>
  <c r="B30" i="4"/>
  <c r="B9" i="4"/>
  <c r="B8" i="4"/>
  <c r="B6" i="4"/>
  <c r="B5" i="4"/>
  <c r="B4" i="4"/>
  <c r="C34" i="5" a="1"/>
  <c r="C34" i="5" s="1"/>
  <c r="C33" i="5" s="1"/>
  <c r="G33" i="5" s="1"/>
  <c r="D34" i="3" a="1"/>
  <c r="D34" i="3" s="1"/>
  <c r="CV34" i="3" a="1"/>
  <c r="CV34" i="3" s="1"/>
  <c r="CV33" i="3" s="1"/>
  <c r="CZ33" i="3" s="1"/>
  <c r="CN34" i="3" a="1"/>
  <c r="CN34" i="3" s="1"/>
  <c r="CN33" i="3" s="1"/>
  <c r="CR33" i="3" s="1"/>
  <c r="CF34" i="3" a="1"/>
  <c r="CF34" i="3" s="1"/>
  <c r="CF33" i="3" s="1"/>
  <c r="CJ33" i="3" s="1"/>
  <c r="BX34" i="3" a="1"/>
  <c r="BX34" i="3" s="1"/>
  <c r="BX33" i="3" s="1"/>
  <c r="CB33" i="3" s="1"/>
  <c r="BP34" i="3" a="1"/>
  <c r="BP34" i="3" s="1"/>
  <c r="BP33" i="3" s="1"/>
  <c r="BT33" i="3" s="1"/>
  <c r="BH34" i="3" a="1"/>
  <c r="BH34" i="3" s="1"/>
  <c r="BH33" i="3" s="1"/>
  <c r="BL33" i="3" s="1"/>
  <c r="AZ34" i="3" a="1"/>
  <c r="AZ34" i="3" s="1"/>
  <c r="AZ33" i="3" s="1"/>
  <c r="BD33" i="3" s="1"/>
  <c r="AR34" i="3" a="1"/>
  <c r="AR34" i="3" s="1"/>
  <c r="AR33" i="3" s="1"/>
  <c r="AV33" i="3" s="1"/>
  <c r="AJ34" i="3" a="1"/>
  <c r="AJ34" i="3" s="1"/>
  <c r="AJ33" i="3" s="1"/>
  <c r="AN33" i="3" s="1"/>
  <c r="AB34" i="3" a="1"/>
  <c r="AB34" i="3" s="1"/>
  <c r="AB33" i="3" s="1"/>
  <c r="AF33" i="3" s="1"/>
  <c r="T34" i="3" a="1"/>
  <c r="T34" i="3" s="1"/>
  <c r="T33" i="3" s="1"/>
  <c r="X33" i="3" s="1"/>
  <c r="L34" i="3" a="1"/>
  <c r="L34" i="3" s="1"/>
  <c r="L33" i="3" s="1"/>
  <c r="P33" i="3" s="1"/>
  <c r="CV34" i="2" a="1"/>
  <c r="CV34" i="2" s="1"/>
  <c r="CV33" i="2" s="1"/>
  <c r="CN34" i="2" a="1"/>
  <c r="CN34" i="2" s="1"/>
  <c r="CN33" i="2" s="1"/>
  <c r="CR33" i="2" s="1"/>
  <c r="CF34" i="2" a="1"/>
  <c r="CF34" i="2" s="1"/>
  <c r="CF33" i="2" s="1"/>
  <c r="CJ33" i="2" s="1"/>
  <c r="BX34" i="2" a="1"/>
  <c r="BX34" i="2" s="1"/>
  <c r="BX33" i="2" s="1"/>
  <c r="CB33" i="2" s="1"/>
  <c r="BP34" i="2" a="1"/>
  <c r="BP34" i="2" s="1"/>
  <c r="BP33" i="2" s="1"/>
  <c r="BT33" i="2" s="1"/>
  <c r="BH34" i="2" a="1"/>
  <c r="BH34" i="2" s="1"/>
  <c r="BH33" i="2" s="1"/>
  <c r="BL33" i="2" s="1"/>
  <c r="AZ34" i="2" a="1"/>
  <c r="AZ34" i="2" s="1"/>
  <c r="AZ33" i="2" s="1"/>
  <c r="BD33" i="2" s="1"/>
  <c r="AR34" i="2" a="1"/>
  <c r="AR34" i="2" s="1"/>
  <c r="AR33" i="2" s="1"/>
  <c r="AV33" i="2" s="1"/>
  <c r="AJ34" i="2" a="1"/>
  <c r="AJ34" i="2" s="1"/>
  <c r="AJ33" i="2" s="1"/>
  <c r="AN33" i="2" s="1"/>
  <c r="AB34" i="2" a="1"/>
  <c r="AB34" i="2" s="1"/>
  <c r="AB33" i="2" s="1"/>
  <c r="AF33" i="2" s="1"/>
  <c r="T34" i="2" a="1"/>
  <c r="T34" i="2" s="1"/>
  <c r="T33" i="2" s="1"/>
  <c r="X33" i="2" s="1"/>
  <c r="L34" i="2" a="1"/>
  <c r="L34" i="2" s="1"/>
  <c r="L33" i="2" s="1"/>
  <c r="P33" i="2" s="1"/>
  <c r="D34" i="2" a="1"/>
  <c r="D34" i="2" s="1"/>
  <c r="D33" i="2" s="1"/>
  <c r="H33" i="2" s="1"/>
  <c r="CV34" i="4" a="1"/>
  <c r="CV34" i="4" s="1"/>
  <c r="CV33" i="4" s="1"/>
  <c r="CZ33" i="4" s="1"/>
  <c r="CN34" i="4" a="1"/>
  <c r="CN34" i="4" s="1"/>
  <c r="CN33" i="4" s="1"/>
  <c r="CR33" i="4" s="1"/>
  <c r="CF34" i="4" a="1"/>
  <c r="CF34" i="4" s="1"/>
  <c r="CF33" i="4" s="1"/>
  <c r="CJ33" i="4" s="1"/>
  <c r="BX34" i="4" a="1"/>
  <c r="BX34" i="4" s="1"/>
  <c r="BX33" i="4" s="1"/>
  <c r="CB33" i="4" s="1"/>
  <c r="BP34" i="4" a="1"/>
  <c r="BP34" i="4" s="1"/>
  <c r="BP33" i="4" s="1"/>
  <c r="BT33" i="4" s="1"/>
  <c r="BH34" i="4" a="1"/>
  <c r="BH34" i="4" s="1"/>
  <c r="BH33" i="4" s="1"/>
  <c r="BL33" i="4" s="1"/>
  <c r="AZ34" i="4" a="1"/>
  <c r="AZ34" i="4" s="1"/>
  <c r="AZ33" i="4" s="1"/>
  <c r="BD33" i="4" s="1"/>
  <c r="AR34" i="4" a="1"/>
  <c r="AR34" i="4" s="1"/>
  <c r="AR33" i="4" s="1"/>
  <c r="AV33" i="4" s="1"/>
  <c r="AJ34" i="4" a="1"/>
  <c r="AJ34" i="4" s="1"/>
  <c r="AJ33" i="4" s="1"/>
  <c r="AN33" i="4" s="1"/>
  <c r="AB34" i="4" a="1"/>
  <c r="AB34" i="4" s="1"/>
  <c r="AB33" i="4" s="1"/>
  <c r="AF33" i="4" s="1"/>
  <c r="T34" i="4" a="1"/>
  <c r="T34" i="4" s="1"/>
  <c r="T33" i="4" s="1"/>
  <c r="X33" i="4" s="1"/>
  <c r="L34" i="4" a="1"/>
  <c r="L34" i="4" s="1"/>
  <c r="L33" i="4" s="1"/>
  <c r="P33" i="4" s="1"/>
  <c r="D34" i="4" a="1"/>
  <c r="D34" i="4" s="1"/>
  <c r="D33" i="4" s="1"/>
  <c r="H33" i="4" s="1"/>
  <c r="CX6" i="7"/>
  <c r="CX7" i="7"/>
  <c r="CX8" i="7"/>
  <c r="CX9" i="7"/>
  <c r="CX10" i="7"/>
  <c r="CX11" i="7"/>
  <c r="CX12" i="7"/>
  <c r="CX13" i="7"/>
  <c r="CX14" i="7"/>
  <c r="CX15" i="7"/>
  <c r="CX16" i="7"/>
  <c r="CX17" i="7"/>
  <c r="CX18" i="7"/>
  <c r="CX19" i="7"/>
  <c r="CX20" i="7"/>
  <c r="CX21" i="7"/>
  <c r="CX22" i="7"/>
  <c r="CX23" i="7"/>
  <c r="CX24" i="7"/>
  <c r="CX25" i="7"/>
  <c r="CX26" i="7"/>
  <c r="CX27" i="7"/>
  <c r="CX28" i="7"/>
  <c r="CX29" i="7"/>
  <c r="CX30" i="7"/>
  <c r="CX31" i="7"/>
  <c r="CX32" i="7"/>
  <c r="CX33" i="7"/>
  <c r="CX5" i="7"/>
  <c r="GQ4" i="3" l="1"/>
  <c r="GQ21" i="3"/>
  <c r="GF24" i="4"/>
  <c r="GF12" i="4"/>
  <c r="GQ14" i="3"/>
  <c r="GQ25" i="3"/>
  <c r="GQ9" i="3"/>
  <c r="GF25" i="4"/>
  <c r="GF18" i="4"/>
  <c r="GF6" i="4"/>
  <c r="GF13" i="4"/>
  <c r="GF17" i="4"/>
  <c r="GF5" i="4"/>
  <c r="GF16" i="4"/>
  <c r="GF15" i="4"/>
  <c r="GF23" i="4"/>
  <c r="GF11" i="4"/>
  <c r="GF22" i="4"/>
  <c r="GF10" i="4"/>
  <c r="GF21" i="4"/>
  <c r="GF20" i="4"/>
  <c r="GF8" i="4"/>
  <c r="GF4" i="4"/>
  <c r="GF9" i="4"/>
  <c r="GF19" i="4"/>
  <c r="GF7" i="4"/>
  <c r="GF27" i="2"/>
  <c r="GF28" i="2"/>
  <c r="GF21" i="2"/>
  <c r="GF26" i="2"/>
  <c r="GF9" i="2"/>
  <c r="GF31" i="2"/>
  <c r="GF5" i="2"/>
  <c r="GF30" i="2"/>
  <c r="GF32" i="2"/>
  <c r="GF17" i="2"/>
  <c r="GF29" i="2"/>
  <c r="GF7" i="2"/>
  <c r="GF18" i="2"/>
  <c r="GF6" i="2"/>
  <c r="GF15" i="2"/>
  <c r="GF14" i="2"/>
  <c r="GF25" i="2"/>
  <c r="GF13" i="2"/>
  <c r="GF23" i="2"/>
  <c r="GF11" i="2"/>
  <c r="GF12" i="2"/>
  <c r="GF22" i="2"/>
  <c r="GF10" i="2"/>
  <c r="GF16" i="2"/>
  <c r="GF20" i="2"/>
  <c r="GF8" i="2"/>
  <c r="GQ10" i="3"/>
  <c r="GQ22" i="3"/>
  <c r="GQ6" i="3"/>
  <c r="GQ11" i="3"/>
  <c r="GQ15" i="3"/>
  <c r="GQ20" i="3"/>
  <c r="GQ8" i="3"/>
  <c r="GQ7" i="3"/>
  <c r="GQ12" i="3"/>
  <c r="GQ19" i="3"/>
  <c r="GQ24" i="3"/>
  <c r="GQ18" i="3"/>
  <c r="GQ23" i="3"/>
  <c r="GQ17" i="3"/>
  <c r="GQ5" i="3"/>
  <c r="GQ16" i="3"/>
  <c r="GQ13" i="3"/>
  <c r="GF24" i="2"/>
  <c r="CC14" i="2"/>
  <c r="GF4" i="2"/>
  <c r="GF19" i="2"/>
  <c r="DU34" i="4"/>
  <c r="DU35" i="4"/>
  <c r="DU36" i="2"/>
  <c r="CZ33" i="2"/>
  <c r="DU35" i="2" s="1"/>
  <c r="AN6" i="7"/>
  <c r="AN7" i="7"/>
  <c r="AN8" i="7"/>
  <c r="AN9" i="7"/>
  <c r="AN10" i="7"/>
  <c r="AN11" i="7"/>
  <c r="AN12" i="7"/>
  <c r="AN13" i="7"/>
  <c r="AN14" i="7"/>
  <c r="AN15" i="7"/>
  <c r="AN16" i="7"/>
  <c r="AN17" i="7"/>
  <c r="AN18" i="7"/>
  <c r="AN19" i="7"/>
  <c r="AN20" i="7"/>
  <c r="AN21" i="7"/>
  <c r="AN22" i="7"/>
  <c r="AN23" i="7"/>
  <c r="AN24" i="7"/>
  <c r="AN25" i="7"/>
  <c r="AN26" i="7"/>
  <c r="AN27" i="7"/>
  <c r="AN28" i="7"/>
  <c r="AN29" i="7"/>
  <c r="AN30" i="7"/>
  <c r="AN31" i="7"/>
  <c r="AN32" i="7"/>
  <c r="AN33" i="7"/>
  <c r="AN5" i="7"/>
  <c r="DU38" i="4" l="1"/>
  <c r="CK24" i="7" s="1"/>
  <c r="DU38" i="2"/>
  <c r="T4" i="5"/>
  <c r="FZ4" i="3"/>
  <c r="DI35" i="2"/>
  <c r="DI36" i="2"/>
  <c r="DI37" i="2"/>
  <c r="DI38" i="2"/>
  <c r="DI39" i="2"/>
  <c r="DI40" i="2"/>
  <c r="DI41" i="2"/>
  <c r="DI42" i="2"/>
  <c r="DI43" i="2"/>
  <c r="DI44" i="2"/>
  <c r="DI45" i="2"/>
  <c r="DI46" i="2"/>
  <c r="DI34" i="2"/>
  <c r="W5" i="5"/>
  <c r="W6" i="5"/>
  <c r="W7" i="5"/>
  <c r="W8" i="5"/>
  <c r="W9" i="5"/>
  <c r="W10" i="5"/>
  <c r="W11" i="5"/>
  <c r="W12" i="5"/>
  <c r="W13" i="5"/>
  <c r="W14" i="5"/>
  <c r="W15" i="5"/>
  <c r="W16" i="5"/>
  <c r="W17" i="5"/>
  <c r="W18" i="5"/>
  <c r="W19" i="5"/>
  <c r="W20" i="5"/>
  <c r="W21" i="5"/>
  <c r="W22" i="5"/>
  <c r="W23" i="5"/>
  <c r="W24" i="5"/>
  <c r="W25" i="5"/>
  <c r="W26" i="5"/>
  <c r="W27" i="5"/>
  <c r="W28" i="5"/>
  <c r="W29" i="5"/>
  <c r="W30" i="5"/>
  <c r="W31" i="5"/>
  <c r="W32" i="5"/>
  <c r="W4" i="5"/>
  <c r="V5" i="5"/>
  <c r="V6" i="5"/>
  <c r="V7" i="5"/>
  <c r="V8" i="5"/>
  <c r="V9" i="5"/>
  <c r="V10" i="5"/>
  <c r="V11" i="5"/>
  <c r="V12" i="5"/>
  <c r="V13" i="5"/>
  <c r="V14" i="5"/>
  <c r="V15" i="5"/>
  <c r="V16" i="5"/>
  <c r="V17" i="5"/>
  <c r="V18" i="5"/>
  <c r="V19" i="5"/>
  <c r="V20" i="5"/>
  <c r="V21" i="5"/>
  <c r="V22" i="5"/>
  <c r="V23" i="5"/>
  <c r="V24" i="5"/>
  <c r="V25" i="5"/>
  <c r="V26" i="5"/>
  <c r="V27" i="5"/>
  <c r="V28" i="5"/>
  <c r="V29" i="5"/>
  <c r="V30" i="5"/>
  <c r="V31" i="5"/>
  <c r="V32" i="5"/>
  <c r="V4" i="5"/>
  <c r="T5" i="5"/>
  <c r="T6" i="5"/>
  <c r="T7" i="5"/>
  <c r="T8" i="5"/>
  <c r="T9" i="5"/>
  <c r="T10" i="5"/>
  <c r="T11" i="5"/>
  <c r="T12" i="5"/>
  <c r="T13" i="5"/>
  <c r="T14" i="5"/>
  <c r="T15" i="5"/>
  <c r="T16" i="5"/>
  <c r="T17" i="5"/>
  <c r="T18" i="5"/>
  <c r="T19" i="5"/>
  <c r="T20" i="5"/>
  <c r="T21" i="5"/>
  <c r="T22" i="5"/>
  <c r="T23" i="5"/>
  <c r="T24" i="5"/>
  <c r="T25" i="5"/>
  <c r="T26" i="5"/>
  <c r="T27" i="5"/>
  <c r="T28" i="5"/>
  <c r="T29" i="5"/>
  <c r="T30" i="5"/>
  <c r="T31" i="5"/>
  <c r="T32" i="5"/>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4" i="5"/>
  <c r="B5" i="3"/>
  <c r="DM5" i="3" s="1"/>
  <c r="B6" i="3"/>
  <c r="DM6" i="3" s="1"/>
  <c r="B7" i="3"/>
  <c r="DM7" i="3" s="1"/>
  <c r="B8" i="3"/>
  <c r="DM8" i="3" s="1"/>
  <c r="B9" i="3"/>
  <c r="DM9" i="3" s="1"/>
  <c r="B10" i="3"/>
  <c r="DM10" i="3" s="1"/>
  <c r="B11" i="3"/>
  <c r="DM11" i="3" s="1"/>
  <c r="B12" i="3"/>
  <c r="DM12" i="3" s="1"/>
  <c r="B13" i="3"/>
  <c r="DM13" i="3" s="1"/>
  <c r="B14" i="3"/>
  <c r="DM14" i="3" s="1"/>
  <c r="B15" i="3"/>
  <c r="DM15" i="3" s="1"/>
  <c r="B16" i="3"/>
  <c r="DM16" i="3" s="1"/>
  <c r="B17" i="3"/>
  <c r="DM17" i="3" s="1"/>
  <c r="B18" i="3"/>
  <c r="DM18" i="3" s="1"/>
  <c r="B19" i="3"/>
  <c r="DM19" i="3" s="1"/>
  <c r="B20" i="3"/>
  <c r="DM20" i="3" s="1"/>
  <c r="B21" i="3"/>
  <c r="DM21" i="3" s="1"/>
  <c r="B22" i="3"/>
  <c r="DM22" i="3" s="1"/>
  <c r="B23" i="3"/>
  <c r="DM23" i="3" s="1"/>
  <c r="B24" i="3"/>
  <c r="DM24" i="3" s="1"/>
  <c r="B25" i="3"/>
  <c r="DM25" i="3" s="1"/>
  <c r="B26" i="3"/>
  <c r="DM26" i="3" s="1"/>
  <c r="B27" i="3"/>
  <c r="DM27" i="3" s="1"/>
  <c r="B28" i="3"/>
  <c r="DM28" i="3" s="1"/>
  <c r="B29" i="3"/>
  <c r="DM29" i="3" s="1"/>
  <c r="B30" i="3"/>
  <c r="DM30" i="3" s="1"/>
  <c r="B31" i="3"/>
  <c r="DM31" i="3" s="1"/>
  <c r="B32" i="3"/>
  <c r="DM32" i="3" s="1"/>
  <c r="B4" i="3"/>
  <c r="DM4" i="3" s="1"/>
  <c r="CR6" i="7"/>
  <c r="CR7" i="7"/>
  <c r="CR8" i="7"/>
  <c r="CR9" i="7"/>
  <c r="CR10" i="7"/>
  <c r="CR11" i="7"/>
  <c r="CR12" i="7"/>
  <c r="CR13" i="7"/>
  <c r="CR14" i="7"/>
  <c r="CR15" i="7"/>
  <c r="CR16" i="7"/>
  <c r="CR17" i="7"/>
  <c r="CR18" i="7"/>
  <c r="CR19" i="7"/>
  <c r="CR20" i="7"/>
  <c r="CR21" i="7"/>
  <c r="CR22" i="7"/>
  <c r="CR23" i="7"/>
  <c r="CR24" i="7"/>
  <c r="CR25" i="7"/>
  <c r="CR26" i="7"/>
  <c r="CR27" i="7"/>
  <c r="CR28" i="7"/>
  <c r="CR29" i="7"/>
  <c r="CR30" i="7"/>
  <c r="CR31" i="7"/>
  <c r="CR32" i="7"/>
  <c r="CR33" i="7"/>
  <c r="CR5" i="7"/>
  <c r="DI47" i="2" l="1"/>
  <c r="G4" i="5" l="1"/>
  <c r="D33" i="5"/>
  <c r="E4" i="5"/>
  <c r="E6" i="5"/>
  <c r="E7" i="5"/>
  <c r="E8" i="5"/>
  <c r="E9" i="5"/>
  <c r="E13" i="5"/>
  <c r="E16" i="5"/>
  <c r="E17" i="5"/>
  <c r="E19" i="5"/>
  <c r="E20" i="5"/>
  <c r="E21" i="5"/>
  <c r="E22" i="5"/>
  <c r="E23" i="5"/>
  <c r="E24" i="5"/>
  <c r="F47" i="5"/>
  <c r="G24" i="5"/>
  <c r="G23" i="5"/>
  <c r="G22" i="5"/>
  <c r="G21" i="5"/>
  <c r="G20" i="5"/>
  <c r="G19" i="5"/>
  <c r="G17" i="5"/>
  <c r="G16" i="5"/>
  <c r="G13" i="5"/>
  <c r="G9" i="5"/>
  <c r="G8" i="5"/>
  <c r="G7" i="5"/>
  <c r="G6" i="5"/>
  <c r="H5" i="5" l="1"/>
  <c r="H4" i="5"/>
  <c r="H11" i="5"/>
  <c r="H26" i="5"/>
  <c r="H8" i="5"/>
  <c r="H24" i="5"/>
  <c r="H12" i="5"/>
  <c r="H32" i="5"/>
  <c r="H30" i="5"/>
  <c r="H6" i="5"/>
  <c r="H14" i="5"/>
  <c r="H20" i="5"/>
  <c r="H17" i="5"/>
  <c r="H10" i="5"/>
  <c r="H9" i="5"/>
  <c r="H15" i="5"/>
  <c r="H21" i="5"/>
  <c r="H27" i="5"/>
  <c r="H16" i="5"/>
  <c r="H22" i="5"/>
  <c r="H29" i="5"/>
  <c r="H18" i="5"/>
  <c r="H13" i="5"/>
  <c r="H19" i="5"/>
  <c r="H25" i="5"/>
  <c r="H31" i="5"/>
  <c r="H7" i="5"/>
  <c r="H23" i="5"/>
  <c r="H28" i="5"/>
  <c r="U19" i="5" l="1"/>
  <c r="Y19" i="5" s="1"/>
  <c r="U30" i="5"/>
  <c r="Y30" i="5" s="1"/>
  <c r="U20" i="5"/>
  <c r="X20" i="5" s="1"/>
  <c r="U18" i="5"/>
  <c r="Y18" i="5" s="1"/>
  <c r="U22" i="5"/>
  <c r="X22" i="5" s="1"/>
  <c r="U12" i="5"/>
  <c r="X12" i="5" s="1"/>
  <c r="U28" i="5"/>
  <c r="Y28" i="5" s="1"/>
  <c r="U15" i="5"/>
  <c r="X15" i="5" s="1"/>
  <c r="U7" i="5"/>
  <c r="X7" i="5" s="1"/>
  <c r="U9" i="5"/>
  <c r="Y9" i="5" s="1"/>
  <c r="U11" i="5"/>
  <c r="X11" i="5" s="1"/>
  <c r="U13" i="5"/>
  <c r="X13" i="5" s="1"/>
  <c r="U6" i="5"/>
  <c r="Y6" i="5" s="1"/>
  <c r="U32" i="5"/>
  <c r="X32" i="5" s="1"/>
  <c r="U27" i="5"/>
  <c r="Y27" i="5" s="1"/>
  <c r="U8" i="5"/>
  <c r="Y8" i="5" s="1"/>
  <c r="U10" i="5"/>
  <c r="Y10" i="5" s="1"/>
  <c r="U14" i="5"/>
  <c r="X14" i="5" s="1"/>
  <c r="U29" i="5"/>
  <c r="Y29" i="5" s="1"/>
  <c r="U16" i="5"/>
  <c r="X16" i="5" s="1"/>
  <c r="U24" i="5"/>
  <c r="X24" i="5" s="1"/>
  <c r="U21" i="5"/>
  <c r="Y21" i="5" s="1"/>
  <c r="U23" i="5"/>
  <c r="Y23" i="5" s="1"/>
  <c r="U26" i="5"/>
  <c r="Y26" i="5" s="1"/>
  <c r="U31" i="5"/>
  <c r="Y31" i="5" s="1"/>
  <c r="U4" i="5"/>
  <c r="Y4" i="5" s="1"/>
  <c r="U25" i="5"/>
  <c r="Y25" i="5" s="1"/>
  <c r="U17" i="5"/>
  <c r="Y17" i="5" s="1"/>
  <c r="U5" i="5"/>
  <c r="Y5" i="5" s="1"/>
  <c r="Y16" i="5"/>
  <c r="Y20" i="5"/>
  <c r="Y32" i="5"/>
  <c r="X8" i="5"/>
  <c r="I19" i="5"/>
  <c r="I29" i="5"/>
  <c r="I20" i="5"/>
  <c r="I10" i="5"/>
  <c r="I22" i="5"/>
  <c r="I9" i="5"/>
  <c r="I8" i="5"/>
  <c r="I24" i="5"/>
  <c r="I14" i="5"/>
  <c r="I5" i="5"/>
  <c r="I30" i="5"/>
  <c r="I13" i="5"/>
  <c r="I17" i="5"/>
  <c r="I27" i="5"/>
  <c r="I21" i="5"/>
  <c r="I28" i="5"/>
  <c r="I4" i="5"/>
  <c r="I23" i="5"/>
  <c r="I18" i="5"/>
  <c r="I7" i="5"/>
  <c r="I12" i="5"/>
  <c r="I16" i="5"/>
  <c r="I6" i="5"/>
  <c r="I31" i="5"/>
  <c r="I32" i="5"/>
  <c r="I15" i="5"/>
  <c r="I11" i="5"/>
  <c r="I26" i="5"/>
  <c r="I25" i="5"/>
  <c r="X29" i="5" l="1"/>
  <c r="X6" i="5"/>
  <c r="X19" i="5"/>
  <c r="X31" i="5"/>
  <c r="X4" i="5"/>
  <c r="X9" i="5"/>
  <c r="Y7" i="5"/>
  <c r="X30" i="5"/>
  <c r="Y11" i="5"/>
  <c r="X28" i="5"/>
  <c r="X18" i="5"/>
  <c r="Y15" i="5"/>
  <c r="X21" i="5"/>
  <c r="Y24" i="5"/>
  <c r="Y13" i="5"/>
  <c r="X27" i="5"/>
  <c r="Y12" i="5"/>
  <c r="X23" i="5"/>
  <c r="X17" i="5"/>
  <c r="X26" i="5"/>
  <c r="X25" i="5"/>
  <c r="Y22" i="5"/>
  <c r="X5" i="5"/>
  <c r="Y14" i="5"/>
  <c r="X10" i="5"/>
  <c r="CZ32" i="2"/>
  <c r="CX32" i="2"/>
  <c r="CR32" i="2"/>
  <c r="CP32" i="2"/>
  <c r="CJ32" i="2"/>
  <c r="CH32" i="2"/>
  <c r="BE32" i="2"/>
  <c r="CZ31" i="2"/>
  <c r="CX31" i="2"/>
  <c r="CR31" i="2"/>
  <c r="CP31" i="2"/>
  <c r="CJ31" i="2"/>
  <c r="CH31" i="2"/>
  <c r="BE31" i="2"/>
  <c r="CZ30" i="2"/>
  <c r="CX30" i="2"/>
  <c r="CR30" i="2"/>
  <c r="CP30" i="2"/>
  <c r="CJ30" i="2"/>
  <c r="CH30" i="2"/>
  <c r="BE30" i="2"/>
  <c r="CZ29" i="2"/>
  <c r="CX29" i="2"/>
  <c r="CR29" i="2"/>
  <c r="CP29" i="2"/>
  <c r="CJ29" i="2"/>
  <c r="CH29" i="2"/>
  <c r="BE29" i="2"/>
  <c r="CZ28" i="2"/>
  <c r="CX28" i="2"/>
  <c r="CR28" i="2"/>
  <c r="CP28" i="2"/>
  <c r="CJ28" i="2"/>
  <c r="CH28" i="2"/>
  <c r="BE28" i="2"/>
  <c r="CZ27" i="2"/>
  <c r="CX27" i="2"/>
  <c r="CR27" i="2"/>
  <c r="CP27" i="2"/>
  <c r="CJ27" i="2"/>
  <c r="CH27" i="2"/>
  <c r="BE27" i="2"/>
  <c r="CZ26" i="2"/>
  <c r="CX26" i="2"/>
  <c r="CR26" i="2"/>
  <c r="CP26" i="2"/>
  <c r="CJ26" i="2"/>
  <c r="CH26" i="2"/>
  <c r="BE26" i="2"/>
  <c r="CZ25" i="2"/>
  <c r="CX25" i="2"/>
  <c r="CR25" i="2"/>
  <c r="CP25" i="2"/>
  <c r="CJ25" i="2"/>
  <c r="CH25" i="2"/>
  <c r="BT25" i="2"/>
  <c r="BR25" i="2"/>
  <c r="BE25" i="2"/>
  <c r="AN25" i="2"/>
  <c r="AL25" i="2"/>
  <c r="AF25" i="2"/>
  <c r="AD25" i="2"/>
  <c r="X25" i="2"/>
  <c r="V25" i="2"/>
  <c r="P25" i="2"/>
  <c r="N25" i="2"/>
  <c r="CZ24" i="2"/>
  <c r="CX24" i="2"/>
  <c r="CR24" i="2"/>
  <c r="CP24" i="2"/>
  <c r="CJ24" i="2"/>
  <c r="CH24" i="2"/>
  <c r="BT24" i="2"/>
  <c r="BR24" i="2"/>
  <c r="BD24" i="2"/>
  <c r="BB24" i="2"/>
  <c r="AV24" i="2"/>
  <c r="AT24" i="2"/>
  <c r="AN24" i="2"/>
  <c r="AL24" i="2"/>
  <c r="AF24" i="2"/>
  <c r="AD24" i="2"/>
  <c r="X24" i="2"/>
  <c r="V24" i="2"/>
  <c r="P24" i="2"/>
  <c r="N24" i="2"/>
  <c r="H24" i="2"/>
  <c r="CZ23" i="2"/>
  <c r="CX23" i="2"/>
  <c r="CR23" i="2"/>
  <c r="CP23" i="2"/>
  <c r="CJ23" i="2"/>
  <c r="CH23" i="2"/>
  <c r="BT23" i="2"/>
  <c r="BR23" i="2"/>
  <c r="BD23" i="2"/>
  <c r="BE23" i="2" s="1"/>
  <c r="BB23" i="2"/>
  <c r="AV23" i="2"/>
  <c r="AT23" i="2"/>
  <c r="AN23" i="2"/>
  <c r="AL23" i="2"/>
  <c r="X23" i="2"/>
  <c r="V23" i="2"/>
  <c r="P23" i="2"/>
  <c r="N23" i="2"/>
  <c r="H23" i="2"/>
  <c r="F23" i="2"/>
  <c r="CZ22" i="2"/>
  <c r="CX22" i="2"/>
  <c r="CR22" i="2"/>
  <c r="CP22" i="2"/>
  <c r="CJ22" i="2"/>
  <c r="CH22" i="2"/>
  <c r="BT22" i="2"/>
  <c r="BR22" i="2"/>
  <c r="BD22" i="2"/>
  <c r="BB22" i="2"/>
  <c r="AV22" i="2"/>
  <c r="AT22" i="2"/>
  <c r="AN22" i="2"/>
  <c r="AL22" i="2"/>
  <c r="AF22" i="2"/>
  <c r="AD22" i="2"/>
  <c r="X22" i="2"/>
  <c r="V22" i="2"/>
  <c r="P22" i="2"/>
  <c r="N22" i="2"/>
  <c r="CZ21" i="2"/>
  <c r="CX21" i="2"/>
  <c r="CR21" i="2"/>
  <c r="CP21" i="2"/>
  <c r="CJ21" i="2"/>
  <c r="CH21" i="2"/>
  <c r="BT21" i="2"/>
  <c r="BR21" i="2"/>
  <c r="BD21" i="2"/>
  <c r="BB21" i="2"/>
  <c r="AV21" i="2"/>
  <c r="AT21" i="2"/>
  <c r="AN21" i="2"/>
  <c r="AL21" i="2"/>
  <c r="AF21" i="2"/>
  <c r="AD21" i="2"/>
  <c r="X21" i="2"/>
  <c r="V21" i="2"/>
  <c r="P21" i="2"/>
  <c r="N21" i="2"/>
  <c r="H21" i="2"/>
  <c r="F21" i="2"/>
  <c r="CZ20" i="2"/>
  <c r="CX20" i="2"/>
  <c r="CR20" i="2"/>
  <c r="CP20" i="2"/>
  <c r="CJ20" i="2"/>
  <c r="CH20" i="2"/>
  <c r="BT20" i="2"/>
  <c r="BR20" i="2"/>
  <c r="BD20" i="2"/>
  <c r="BB20" i="2"/>
  <c r="AV20" i="2"/>
  <c r="AT20" i="2"/>
  <c r="AN20" i="2"/>
  <c r="AL20" i="2"/>
  <c r="AF20" i="2"/>
  <c r="AD20" i="2"/>
  <c r="X20" i="2"/>
  <c r="V20" i="2"/>
  <c r="P20" i="2"/>
  <c r="N20" i="2"/>
  <c r="H20" i="2"/>
  <c r="F20" i="2"/>
  <c r="CZ19" i="2"/>
  <c r="CX19" i="2"/>
  <c r="CR19" i="2"/>
  <c r="CP19" i="2"/>
  <c r="CJ19" i="2"/>
  <c r="CH19" i="2"/>
  <c r="BT19" i="2"/>
  <c r="BR19" i="2"/>
  <c r="BD19" i="2"/>
  <c r="BE19" i="2" s="1"/>
  <c r="BB19" i="2"/>
  <c r="AV19" i="2"/>
  <c r="AT19" i="2"/>
  <c r="AN19" i="2"/>
  <c r="AL19" i="2"/>
  <c r="AF19" i="2"/>
  <c r="AD19" i="2"/>
  <c r="X19" i="2"/>
  <c r="V19" i="2"/>
  <c r="P19" i="2"/>
  <c r="N19" i="2"/>
  <c r="CZ18" i="2"/>
  <c r="CX18" i="2"/>
  <c r="CR18" i="2"/>
  <c r="CP18" i="2"/>
  <c r="CJ18" i="2"/>
  <c r="CH18" i="2"/>
  <c r="BT18" i="2"/>
  <c r="BR18" i="2"/>
  <c r="BE18" i="2"/>
  <c r="AN18" i="2"/>
  <c r="AL18" i="2"/>
  <c r="AF18" i="2"/>
  <c r="AD18" i="2"/>
  <c r="CZ17" i="2"/>
  <c r="CX17" i="2"/>
  <c r="CR17" i="2"/>
  <c r="CP17" i="2"/>
  <c r="CJ17" i="2"/>
  <c r="CH17" i="2"/>
  <c r="BE17" i="2"/>
  <c r="AV17" i="2"/>
  <c r="AT17" i="2"/>
  <c r="AN17" i="2"/>
  <c r="AL17" i="2"/>
  <c r="CZ16" i="2"/>
  <c r="CX16" i="2"/>
  <c r="CR16" i="2"/>
  <c r="CP16" i="2"/>
  <c r="CJ16" i="2"/>
  <c r="CH16" i="2"/>
  <c r="BT16" i="2"/>
  <c r="BR16" i="2"/>
  <c r="BD16" i="2"/>
  <c r="BB16" i="2"/>
  <c r="AV16" i="2"/>
  <c r="AT16" i="2"/>
  <c r="AN16" i="2"/>
  <c r="AL16" i="2"/>
  <c r="AF16" i="2"/>
  <c r="AD16" i="2"/>
  <c r="X16" i="2"/>
  <c r="V16" i="2"/>
  <c r="P16" i="2"/>
  <c r="N16" i="2"/>
  <c r="H16" i="2"/>
  <c r="F16" i="2"/>
  <c r="CZ15" i="2"/>
  <c r="CX15" i="2"/>
  <c r="CR15" i="2"/>
  <c r="CP15" i="2"/>
  <c r="CJ15" i="2"/>
  <c r="CH15" i="2"/>
  <c r="BT15" i="2"/>
  <c r="BR15" i="2"/>
  <c r="BE15" i="2"/>
  <c r="AN15" i="2"/>
  <c r="AL15" i="2"/>
  <c r="H15" i="2"/>
  <c r="CZ14" i="2"/>
  <c r="CX14" i="2"/>
  <c r="CR14" i="2"/>
  <c r="CP14" i="2"/>
  <c r="CJ14" i="2"/>
  <c r="CH14" i="2"/>
  <c r="BT14" i="2"/>
  <c r="BR14" i="2"/>
  <c r="BE14" i="2"/>
  <c r="X14" i="2"/>
  <c r="V14" i="2"/>
  <c r="CZ13" i="2"/>
  <c r="CX13" i="2"/>
  <c r="CR13" i="2"/>
  <c r="CP13" i="2"/>
  <c r="CJ13" i="2"/>
  <c r="CH13" i="2"/>
  <c r="CC13" i="2"/>
  <c r="BT13" i="2"/>
  <c r="BR13" i="2"/>
  <c r="BD13" i="2"/>
  <c r="BB13" i="2"/>
  <c r="AV13" i="2"/>
  <c r="AT13" i="2"/>
  <c r="AN13" i="2"/>
  <c r="AL13" i="2"/>
  <c r="AF13" i="2"/>
  <c r="AD13" i="2"/>
  <c r="X13" i="2"/>
  <c r="V13" i="2"/>
  <c r="P13" i="2"/>
  <c r="N13" i="2"/>
  <c r="H13" i="2"/>
  <c r="CZ12" i="2"/>
  <c r="CX12" i="2"/>
  <c r="CR12" i="2"/>
  <c r="CP12" i="2"/>
  <c r="CJ12" i="2"/>
  <c r="CH12" i="2"/>
  <c r="BT12" i="2"/>
  <c r="BR12" i="2"/>
  <c r="BD12" i="2"/>
  <c r="BB12" i="2"/>
  <c r="AV12" i="2"/>
  <c r="AT12" i="2"/>
  <c r="AN12" i="2"/>
  <c r="AL12" i="2"/>
  <c r="AF12" i="2"/>
  <c r="AD12" i="2"/>
  <c r="X12" i="2"/>
  <c r="V12" i="2"/>
  <c r="P12" i="2"/>
  <c r="N12" i="2"/>
  <c r="H12" i="2"/>
  <c r="CZ11" i="2"/>
  <c r="CX11" i="2"/>
  <c r="CR11" i="2"/>
  <c r="CP11" i="2"/>
  <c r="CJ11" i="2"/>
  <c r="CH11" i="2"/>
  <c r="BD11" i="2"/>
  <c r="BB11" i="2"/>
  <c r="AN11" i="2"/>
  <c r="AL11" i="2"/>
  <c r="AF11" i="2"/>
  <c r="AD11" i="2"/>
  <c r="CZ10" i="2"/>
  <c r="CX10" i="2"/>
  <c r="CR10" i="2"/>
  <c r="CP10" i="2"/>
  <c r="CJ10" i="2"/>
  <c r="CH10" i="2"/>
  <c r="BT10" i="2"/>
  <c r="BR10" i="2"/>
  <c r="BD10" i="2"/>
  <c r="BE10" i="2" s="1"/>
  <c r="BB10" i="2"/>
  <c r="AN10" i="2"/>
  <c r="AL10" i="2"/>
  <c r="AF10" i="2"/>
  <c r="AD10" i="2"/>
  <c r="X10" i="2"/>
  <c r="V10" i="2"/>
  <c r="P10" i="2"/>
  <c r="N10" i="2"/>
  <c r="CZ9" i="2"/>
  <c r="CX9" i="2"/>
  <c r="CR9" i="2"/>
  <c r="CP9" i="2"/>
  <c r="CJ9" i="2"/>
  <c r="CH9" i="2"/>
  <c r="BE9" i="2"/>
  <c r="AV9" i="2"/>
  <c r="AT9" i="2"/>
  <c r="CZ8" i="2"/>
  <c r="CX8" i="2"/>
  <c r="CR8" i="2"/>
  <c r="CP8" i="2"/>
  <c r="CJ8" i="2"/>
  <c r="CH8" i="2"/>
  <c r="BT8" i="2"/>
  <c r="BR8" i="2"/>
  <c r="BD8" i="2"/>
  <c r="BB8" i="2"/>
  <c r="AV8" i="2"/>
  <c r="AT8" i="2"/>
  <c r="AN8" i="2"/>
  <c r="AL8" i="2"/>
  <c r="AF8" i="2"/>
  <c r="AD8" i="2"/>
  <c r="X8" i="2"/>
  <c r="V8" i="2"/>
  <c r="P8" i="2"/>
  <c r="N8" i="2"/>
  <c r="CZ7" i="2"/>
  <c r="CX7" i="2"/>
  <c r="CR7" i="2"/>
  <c r="CP7" i="2"/>
  <c r="CJ7" i="2"/>
  <c r="CH7" i="2"/>
  <c r="CC7" i="2"/>
  <c r="BT7" i="2"/>
  <c r="BR7" i="2"/>
  <c r="BD7" i="2"/>
  <c r="BE7" i="2" s="1"/>
  <c r="BB7" i="2"/>
  <c r="AN7" i="2"/>
  <c r="AL7" i="2"/>
  <c r="AF7" i="2"/>
  <c r="AD7" i="2"/>
  <c r="X7" i="2"/>
  <c r="V7" i="2"/>
  <c r="P7" i="2"/>
  <c r="N7" i="2"/>
  <c r="H7" i="2"/>
  <c r="CZ6" i="2"/>
  <c r="CX6" i="2"/>
  <c r="CR6" i="2"/>
  <c r="CP6" i="2"/>
  <c r="CJ6" i="2"/>
  <c r="CH6" i="2"/>
  <c r="CC6" i="2"/>
  <c r="BT6" i="2"/>
  <c r="BR6" i="2"/>
  <c r="BD6" i="2"/>
  <c r="BB6" i="2"/>
  <c r="AV6" i="2"/>
  <c r="AT6" i="2"/>
  <c r="AF6" i="2"/>
  <c r="AD6" i="2"/>
  <c r="X6" i="2"/>
  <c r="V6" i="2"/>
  <c r="P6" i="2"/>
  <c r="N6" i="2"/>
  <c r="F6" i="2"/>
  <c r="CZ5" i="2"/>
  <c r="CX5" i="2"/>
  <c r="CR5" i="2"/>
  <c r="CP5" i="2"/>
  <c r="CJ5" i="2"/>
  <c r="CH5" i="2"/>
  <c r="BT5" i="2"/>
  <c r="BR5" i="2"/>
  <c r="BD5" i="2"/>
  <c r="BB5" i="2"/>
  <c r="AV5" i="2"/>
  <c r="AT5" i="2"/>
  <c r="AN5" i="2"/>
  <c r="AL5" i="2"/>
  <c r="AF5" i="2"/>
  <c r="AD5" i="2"/>
  <c r="P5" i="2"/>
  <c r="N5" i="2"/>
  <c r="CZ4" i="2"/>
  <c r="CX4" i="2"/>
  <c r="CR4" i="2"/>
  <c r="CP4" i="2"/>
  <c r="CJ4" i="2"/>
  <c r="CH4" i="2"/>
  <c r="CB4" i="2"/>
  <c r="BZ4" i="2"/>
  <c r="BT4" i="2"/>
  <c r="BR4" i="2"/>
  <c r="BL4" i="2"/>
  <c r="BJ4" i="2"/>
  <c r="BE4" i="2"/>
  <c r="AV4" i="2"/>
  <c r="AT4" i="2"/>
  <c r="AN4" i="2"/>
  <c r="AL4" i="2"/>
  <c r="AF4" i="2"/>
  <c r="AD4" i="2"/>
  <c r="X4" i="2"/>
  <c r="V4" i="2"/>
  <c r="P4" i="2"/>
  <c r="N4" i="2"/>
  <c r="CZ32" i="3"/>
  <c r="CX32" i="3"/>
  <c r="CR32" i="3"/>
  <c r="CP32" i="3"/>
  <c r="CJ32" i="3"/>
  <c r="CH32" i="3"/>
  <c r="BE32" i="3"/>
  <c r="CZ31" i="3"/>
  <c r="CX31" i="3"/>
  <c r="CR31" i="3"/>
  <c r="CP31" i="3"/>
  <c r="CJ31" i="3"/>
  <c r="CH31" i="3"/>
  <c r="BE31" i="3"/>
  <c r="CZ30" i="3"/>
  <c r="CX30" i="3"/>
  <c r="CR30" i="3"/>
  <c r="CP30" i="3"/>
  <c r="CJ30" i="3"/>
  <c r="CH30" i="3"/>
  <c r="BE30" i="3"/>
  <c r="CZ29" i="3"/>
  <c r="CX29" i="3"/>
  <c r="CR29" i="3"/>
  <c r="CP29" i="3"/>
  <c r="CJ29" i="3"/>
  <c r="CH29" i="3"/>
  <c r="BE29" i="3"/>
  <c r="CZ28" i="3"/>
  <c r="CX28" i="3"/>
  <c r="CR28" i="3"/>
  <c r="CP28" i="3"/>
  <c r="CJ28" i="3"/>
  <c r="CH28" i="3"/>
  <c r="BE28" i="3"/>
  <c r="CZ27" i="3"/>
  <c r="CX27" i="3"/>
  <c r="CR27" i="3"/>
  <c r="CP27" i="3"/>
  <c r="CJ27" i="3"/>
  <c r="CH27" i="3"/>
  <c r="BE27" i="3"/>
  <c r="CZ26" i="3"/>
  <c r="CX26" i="3"/>
  <c r="CR26" i="3"/>
  <c r="CP26" i="3"/>
  <c r="CJ26" i="3"/>
  <c r="CH26" i="3"/>
  <c r="BE26" i="3"/>
  <c r="CZ25" i="3"/>
  <c r="CX25" i="3"/>
  <c r="CR25" i="3"/>
  <c r="CP25" i="3"/>
  <c r="CJ25" i="3"/>
  <c r="CH25" i="3"/>
  <c r="BD25" i="3"/>
  <c r="BE25" i="3" s="1"/>
  <c r="BB25" i="3"/>
  <c r="AV25" i="3"/>
  <c r="AT25" i="3"/>
  <c r="AN25" i="3"/>
  <c r="AL25" i="3"/>
  <c r="AF25" i="3"/>
  <c r="AD25" i="3"/>
  <c r="X25" i="3"/>
  <c r="V25" i="3"/>
  <c r="P25" i="3"/>
  <c r="N25" i="3"/>
  <c r="H25" i="3"/>
  <c r="F25" i="3"/>
  <c r="CZ24" i="3"/>
  <c r="CX24" i="3"/>
  <c r="CR24" i="3"/>
  <c r="CP24" i="3"/>
  <c r="CJ24" i="3"/>
  <c r="CH24" i="3"/>
  <c r="CB24" i="3"/>
  <c r="BZ24" i="3"/>
  <c r="BT24" i="3"/>
  <c r="BR24" i="3"/>
  <c r="BL24" i="3"/>
  <c r="BJ24" i="3"/>
  <c r="BE24" i="3"/>
  <c r="AV24" i="3"/>
  <c r="AT24" i="3"/>
  <c r="AN24" i="3"/>
  <c r="AL24" i="3"/>
  <c r="AF24" i="3"/>
  <c r="AD24" i="3"/>
  <c r="X24" i="3"/>
  <c r="V24" i="3"/>
  <c r="P24" i="3"/>
  <c r="N24" i="3"/>
  <c r="H24" i="3"/>
  <c r="F24" i="3"/>
  <c r="CZ23" i="3"/>
  <c r="CX23" i="3"/>
  <c r="CR23" i="3"/>
  <c r="CP23" i="3"/>
  <c r="CJ23" i="3"/>
  <c r="CH23" i="3"/>
  <c r="CB23" i="3"/>
  <c r="BZ23" i="3"/>
  <c r="BT23" i="3"/>
  <c r="BR23" i="3"/>
  <c r="BL23" i="3"/>
  <c r="BJ23" i="3"/>
  <c r="BE23" i="3"/>
  <c r="AV23" i="3"/>
  <c r="AT23" i="3"/>
  <c r="AN23" i="3"/>
  <c r="AL23" i="3"/>
  <c r="AF23" i="3"/>
  <c r="AD23" i="3"/>
  <c r="X23" i="3"/>
  <c r="V23" i="3"/>
  <c r="P23" i="3"/>
  <c r="N23" i="3"/>
  <c r="H23" i="3"/>
  <c r="F23" i="3"/>
  <c r="CZ22" i="3"/>
  <c r="CX22" i="3"/>
  <c r="CR22" i="3"/>
  <c r="CP22" i="3"/>
  <c r="CJ22" i="3"/>
  <c r="CH22" i="3"/>
  <c r="BL22" i="3"/>
  <c r="BJ22" i="3"/>
  <c r="BE22" i="3"/>
  <c r="AV22" i="3"/>
  <c r="AT22" i="3"/>
  <c r="AN22" i="3"/>
  <c r="AL22" i="3"/>
  <c r="AF22" i="3"/>
  <c r="AD22" i="3"/>
  <c r="X22" i="3"/>
  <c r="V22" i="3"/>
  <c r="P22" i="3"/>
  <c r="N22" i="3"/>
  <c r="H22" i="3"/>
  <c r="F22" i="3"/>
  <c r="CZ21" i="3"/>
  <c r="CX21" i="3"/>
  <c r="CR21" i="3"/>
  <c r="CP21" i="3"/>
  <c r="CJ21" i="3"/>
  <c r="CH21" i="3"/>
  <c r="CB21" i="3"/>
  <c r="BZ21" i="3"/>
  <c r="BT21" i="3"/>
  <c r="BR21" i="3"/>
  <c r="BL21" i="3"/>
  <c r="BJ21" i="3"/>
  <c r="BD21" i="3"/>
  <c r="BE21" i="3" s="1"/>
  <c r="BB21" i="3"/>
  <c r="AV21" i="3"/>
  <c r="AT21" i="3"/>
  <c r="AN21" i="3"/>
  <c r="AL21" i="3"/>
  <c r="AF21" i="3"/>
  <c r="AD21" i="3"/>
  <c r="X21" i="3"/>
  <c r="V21" i="3"/>
  <c r="P21" i="3"/>
  <c r="N21" i="3"/>
  <c r="H21" i="3"/>
  <c r="F21" i="3"/>
  <c r="CZ20" i="3"/>
  <c r="CX20" i="3"/>
  <c r="CR20" i="3"/>
  <c r="CP20" i="3"/>
  <c r="CJ20" i="3"/>
  <c r="CH20" i="3"/>
  <c r="CB20" i="3"/>
  <c r="BZ20" i="3"/>
  <c r="BT20" i="3"/>
  <c r="BR20" i="3"/>
  <c r="BL20" i="3"/>
  <c r="BJ20" i="3"/>
  <c r="BD20" i="3"/>
  <c r="BE20" i="3" s="1"/>
  <c r="BB20" i="3"/>
  <c r="AV20" i="3"/>
  <c r="AT20" i="3"/>
  <c r="AN20" i="3"/>
  <c r="AL20" i="3"/>
  <c r="AF20" i="3"/>
  <c r="AD20" i="3"/>
  <c r="X20" i="3"/>
  <c r="V20" i="3"/>
  <c r="P20" i="3"/>
  <c r="N20" i="3"/>
  <c r="H20" i="3"/>
  <c r="F20" i="3"/>
  <c r="CZ19" i="3"/>
  <c r="CX19" i="3"/>
  <c r="CR19" i="3"/>
  <c r="CP19" i="3"/>
  <c r="CJ19" i="3"/>
  <c r="CH19" i="3"/>
  <c r="CB19" i="3"/>
  <c r="BZ19" i="3"/>
  <c r="BT19" i="3"/>
  <c r="BR19" i="3"/>
  <c r="BL19" i="3"/>
  <c r="BJ19" i="3"/>
  <c r="BD19" i="3"/>
  <c r="BE19" i="3" s="1"/>
  <c r="BB19" i="3"/>
  <c r="AV19" i="3"/>
  <c r="AT19" i="3"/>
  <c r="AN19" i="3"/>
  <c r="AL19" i="3"/>
  <c r="AF19" i="3"/>
  <c r="AD19" i="3"/>
  <c r="X19" i="3"/>
  <c r="V19" i="3"/>
  <c r="P19" i="3"/>
  <c r="N19" i="3"/>
  <c r="H19" i="3"/>
  <c r="F19" i="3"/>
  <c r="CZ18" i="3"/>
  <c r="CX18" i="3"/>
  <c r="CR18" i="3"/>
  <c r="CP18" i="3"/>
  <c r="CJ18" i="3"/>
  <c r="CH18" i="3"/>
  <c r="CB18" i="3"/>
  <c r="BZ18" i="3"/>
  <c r="BT18" i="3"/>
  <c r="BR18" i="3"/>
  <c r="BL18" i="3"/>
  <c r="BJ18" i="3"/>
  <c r="BD18" i="3"/>
  <c r="BE18" i="3" s="1"/>
  <c r="BB18" i="3"/>
  <c r="AN18" i="3"/>
  <c r="AL18" i="3"/>
  <c r="AF18" i="3"/>
  <c r="AD18" i="3"/>
  <c r="X18" i="3"/>
  <c r="V18" i="3"/>
  <c r="H18" i="3"/>
  <c r="F18" i="3"/>
  <c r="CZ17" i="3"/>
  <c r="CX17" i="3"/>
  <c r="CR17" i="3"/>
  <c r="CP17" i="3"/>
  <c r="CJ17" i="3"/>
  <c r="CH17" i="3"/>
  <c r="CB17" i="3"/>
  <c r="BZ17" i="3"/>
  <c r="BT17" i="3"/>
  <c r="BR17" i="3"/>
  <c r="BL17" i="3"/>
  <c r="BJ17" i="3"/>
  <c r="BD17" i="3"/>
  <c r="BE17" i="3" s="1"/>
  <c r="BB17" i="3"/>
  <c r="X17" i="3"/>
  <c r="V17" i="3"/>
  <c r="P17" i="3"/>
  <c r="N17" i="3"/>
  <c r="CZ16" i="3"/>
  <c r="CX16" i="3"/>
  <c r="CR16" i="3"/>
  <c r="CP16" i="3"/>
  <c r="CJ16" i="3"/>
  <c r="CH16" i="3"/>
  <c r="CB16" i="3"/>
  <c r="BZ16" i="3"/>
  <c r="BT16" i="3"/>
  <c r="BR16" i="3"/>
  <c r="BL16" i="3"/>
  <c r="BJ16" i="3"/>
  <c r="BD16" i="3"/>
  <c r="BE16" i="3" s="1"/>
  <c r="BB16" i="3"/>
  <c r="AV16" i="3"/>
  <c r="AT16" i="3"/>
  <c r="AN16" i="3"/>
  <c r="AL16" i="3"/>
  <c r="AF16" i="3"/>
  <c r="AD16" i="3"/>
  <c r="X16" i="3"/>
  <c r="V16" i="3"/>
  <c r="P16" i="3"/>
  <c r="N16" i="3"/>
  <c r="H16" i="3"/>
  <c r="F16" i="3"/>
  <c r="CZ15" i="3"/>
  <c r="CX15" i="3"/>
  <c r="CR15" i="3"/>
  <c r="CP15" i="3"/>
  <c r="CJ15" i="3"/>
  <c r="CH15" i="3"/>
  <c r="BE15" i="3"/>
  <c r="AN15" i="3"/>
  <c r="AL15" i="3"/>
  <c r="X15" i="3"/>
  <c r="V15" i="3"/>
  <c r="P15" i="3"/>
  <c r="N15" i="3"/>
  <c r="H15" i="3"/>
  <c r="F15" i="3"/>
  <c r="CZ14" i="3"/>
  <c r="CX14" i="3"/>
  <c r="CR14" i="3"/>
  <c r="CP14" i="3"/>
  <c r="CJ14" i="3"/>
  <c r="CH14" i="3"/>
  <c r="BT14" i="3"/>
  <c r="BR14" i="3"/>
  <c r="BD14" i="3"/>
  <c r="BE14" i="3" s="1"/>
  <c r="BB14" i="3"/>
  <c r="AN14" i="3"/>
  <c r="AL14" i="3"/>
  <c r="AF14" i="3"/>
  <c r="AD14" i="3"/>
  <c r="X14" i="3"/>
  <c r="V14" i="3"/>
  <c r="P14" i="3"/>
  <c r="N14" i="3"/>
  <c r="H14" i="3"/>
  <c r="F14" i="3"/>
  <c r="CZ13" i="3"/>
  <c r="CX13" i="3"/>
  <c r="CR13" i="3"/>
  <c r="CP13" i="3"/>
  <c r="CJ13" i="3"/>
  <c r="CH13" i="3"/>
  <c r="CB13" i="3"/>
  <c r="BZ13" i="3"/>
  <c r="BT13" i="3"/>
  <c r="BR13" i="3"/>
  <c r="BL13" i="3"/>
  <c r="BJ13" i="3"/>
  <c r="BD13" i="3"/>
  <c r="BE13" i="3" s="1"/>
  <c r="BB13" i="3"/>
  <c r="AV13" i="3"/>
  <c r="AT13" i="3"/>
  <c r="AN13" i="3"/>
  <c r="AF13" i="3"/>
  <c r="AD13" i="3"/>
  <c r="X13" i="3"/>
  <c r="V13" i="3"/>
  <c r="CZ12" i="3"/>
  <c r="CX12" i="3"/>
  <c r="CR12" i="3"/>
  <c r="CP12" i="3"/>
  <c r="CJ12" i="3"/>
  <c r="CH12" i="3"/>
  <c r="BE12" i="3"/>
  <c r="X12" i="3"/>
  <c r="V12" i="3"/>
  <c r="H12" i="3"/>
  <c r="F12" i="3"/>
  <c r="CZ11" i="3"/>
  <c r="CX11" i="3"/>
  <c r="CR11" i="3"/>
  <c r="CP11" i="3"/>
  <c r="CJ11" i="3"/>
  <c r="CH11" i="3"/>
  <c r="CB11" i="3"/>
  <c r="BZ11" i="3"/>
  <c r="BL11" i="3"/>
  <c r="BJ11" i="3"/>
  <c r="BD11" i="3"/>
  <c r="BE11" i="3" s="1"/>
  <c r="BB11" i="3"/>
  <c r="AN11" i="3"/>
  <c r="AL11" i="3"/>
  <c r="AF11" i="3"/>
  <c r="AD11" i="3"/>
  <c r="X11" i="3"/>
  <c r="V11" i="3"/>
  <c r="P11" i="3"/>
  <c r="N11" i="3"/>
  <c r="H11" i="3"/>
  <c r="F11" i="3"/>
  <c r="CZ10" i="3"/>
  <c r="CX10" i="3"/>
  <c r="CR10" i="3"/>
  <c r="CP10" i="3"/>
  <c r="CJ10" i="3"/>
  <c r="CH10" i="3"/>
  <c r="CB10" i="3"/>
  <c r="BZ10" i="3"/>
  <c r="BT10" i="3"/>
  <c r="BR10" i="3"/>
  <c r="BL10" i="3"/>
  <c r="BJ10" i="3"/>
  <c r="BE10" i="3"/>
  <c r="AV10" i="3"/>
  <c r="AT10" i="3"/>
  <c r="AN10" i="3"/>
  <c r="AL10" i="3"/>
  <c r="AF10" i="3"/>
  <c r="AD10" i="3"/>
  <c r="X10" i="3"/>
  <c r="V10" i="3"/>
  <c r="H10" i="3"/>
  <c r="F10" i="3"/>
  <c r="CZ9" i="3"/>
  <c r="CX9" i="3"/>
  <c r="CR9" i="3"/>
  <c r="CP9" i="3"/>
  <c r="CJ9" i="3"/>
  <c r="CH9" i="3"/>
  <c r="CB9" i="3"/>
  <c r="BZ9" i="3"/>
  <c r="BT9" i="3"/>
  <c r="BR9" i="3"/>
  <c r="BL9" i="3"/>
  <c r="BJ9" i="3"/>
  <c r="BD9" i="3"/>
  <c r="BE9" i="3" s="1"/>
  <c r="BB9" i="3"/>
  <c r="AF9" i="3"/>
  <c r="AD9" i="3"/>
  <c r="X9" i="3"/>
  <c r="V9" i="3"/>
  <c r="P9" i="3"/>
  <c r="N9" i="3"/>
  <c r="H9" i="3"/>
  <c r="F9" i="3"/>
  <c r="CZ8" i="3"/>
  <c r="CX8" i="3"/>
  <c r="CR8" i="3"/>
  <c r="CP8" i="3"/>
  <c r="CJ8" i="3"/>
  <c r="CH8" i="3"/>
  <c r="CB8" i="3"/>
  <c r="BZ8" i="3"/>
  <c r="BT8" i="3"/>
  <c r="BR8" i="3"/>
  <c r="BL8" i="3"/>
  <c r="BJ8" i="3"/>
  <c r="BD8" i="3"/>
  <c r="BE8" i="3" s="1"/>
  <c r="BB8" i="3"/>
  <c r="AV8" i="3"/>
  <c r="AT8" i="3"/>
  <c r="AN8" i="3"/>
  <c r="AL8" i="3"/>
  <c r="AF8" i="3"/>
  <c r="AD8" i="3"/>
  <c r="X8" i="3"/>
  <c r="V8" i="3"/>
  <c r="P8" i="3"/>
  <c r="N8" i="3"/>
  <c r="H8" i="3"/>
  <c r="F8" i="3"/>
  <c r="CZ7" i="3"/>
  <c r="CX7" i="3"/>
  <c r="CR7" i="3"/>
  <c r="CP7" i="3"/>
  <c r="CJ7" i="3"/>
  <c r="CH7" i="3"/>
  <c r="CB7" i="3"/>
  <c r="BZ7" i="3"/>
  <c r="BT7" i="3"/>
  <c r="BR7" i="3"/>
  <c r="BL7" i="3"/>
  <c r="BJ7" i="3"/>
  <c r="BD7" i="3"/>
  <c r="BE7" i="3" s="1"/>
  <c r="BB7" i="3"/>
  <c r="AV7" i="3"/>
  <c r="AT7" i="3"/>
  <c r="AN7" i="3"/>
  <c r="AL7" i="3"/>
  <c r="AF7" i="3"/>
  <c r="AD7" i="3"/>
  <c r="X7" i="3"/>
  <c r="V7" i="3"/>
  <c r="H7" i="3"/>
  <c r="F7" i="3"/>
  <c r="CZ6" i="3"/>
  <c r="CX6" i="3"/>
  <c r="CR6" i="3"/>
  <c r="CP6" i="3"/>
  <c r="CJ6" i="3"/>
  <c r="CH6" i="3"/>
  <c r="CB6" i="3"/>
  <c r="BZ6" i="3"/>
  <c r="BT6" i="3"/>
  <c r="BR6" i="3"/>
  <c r="BL6" i="3"/>
  <c r="BJ6" i="3"/>
  <c r="BD6" i="3"/>
  <c r="BE6" i="3" s="1"/>
  <c r="BB6" i="3"/>
  <c r="AV6" i="3"/>
  <c r="AT6" i="3"/>
  <c r="AN6" i="3"/>
  <c r="AL6" i="3"/>
  <c r="AF6" i="3"/>
  <c r="AD6" i="3"/>
  <c r="X6" i="3"/>
  <c r="V6" i="3"/>
  <c r="P6" i="3"/>
  <c r="N6" i="3"/>
  <c r="H6" i="3"/>
  <c r="F6" i="3"/>
  <c r="CZ5" i="3"/>
  <c r="CX5" i="3"/>
  <c r="CR5" i="3"/>
  <c r="CP5" i="3"/>
  <c r="CJ5" i="3"/>
  <c r="CH5" i="3"/>
  <c r="CB5" i="3"/>
  <c r="BZ5" i="3"/>
  <c r="BT5" i="3"/>
  <c r="BR5" i="3"/>
  <c r="BL5" i="3"/>
  <c r="BJ5" i="3"/>
  <c r="BD5" i="3"/>
  <c r="BE5" i="3" s="1"/>
  <c r="BB5" i="3"/>
  <c r="AV5" i="3"/>
  <c r="AT5" i="3"/>
  <c r="AN5" i="3"/>
  <c r="AL5" i="3"/>
  <c r="AF5" i="3"/>
  <c r="AD5" i="3"/>
  <c r="X5" i="3"/>
  <c r="V5" i="3"/>
  <c r="P5" i="3"/>
  <c r="N5" i="3"/>
  <c r="H5" i="3"/>
  <c r="F5" i="3"/>
  <c r="CZ4" i="3"/>
  <c r="CX4" i="3"/>
  <c r="CR4" i="3"/>
  <c r="CP4" i="3"/>
  <c r="CJ4" i="3"/>
  <c r="CH4" i="3"/>
  <c r="CB4" i="3"/>
  <c r="BZ4" i="3"/>
  <c r="BT4" i="3"/>
  <c r="BR4" i="3"/>
  <c r="BL4" i="3"/>
  <c r="BJ4" i="3"/>
  <c r="BD4" i="3"/>
  <c r="BE4" i="3" s="1"/>
  <c r="BB4" i="3"/>
  <c r="AN4" i="3"/>
  <c r="AL4" i="3"/>
  <c r="AF4" i="3"/>
  <c r="AD4" i="3"/>
  <c r="X4" i="3"/>
  <c r="V4" i="3"/>
  <c r="P4" i="3"/>
  <c r="N4" i="3"/>
  <c r="H4" i="3"/>
  <c r="F4" i="3"/>
  <c r="CZ32" i="4"/>
  <c r="CX32" i="4"/>
  <c r="CR32" i="4"/>
  <c r="CP32" i="4"/>
  <c r="CJ32" i="4"/>
  <c r="CH32" i="4"/>
  <c r="CB32" i="4"/>
  <c r="BZ32" i="4"/>
  <c r="BT32" i="4"/>
  <c r="BR32" i="4"/>
  <c r="BL32" i="4"/>
  <c r="BJ32" i="4"/>
  <c r="BD32" i="4"/>
  <c r="BE32" i="4" s="1"/>
  <c r="BB32" i="4"/>
  <c r="CZ31" i="4"/>
  <c r="CX31" i="4"/>
  <c r="CR31" i="4"/>
  <c r="CP31" i="4"/>
  <c r="CJ31" i="4"/>
  <c r="CH31" i="4"/>
  <c r="CB31" i="4"/>
  <c r="BZ31" i="4"/>
  <c r="BT31" i="4"/>
  <c r="BR31" i="4"/>
  <c r="BL31" i="4"/>
  <c r="BJ31" i="4"/>
  <c r="BD31" i="4"/>
  <c r="BE31" i="4" s="1"/>
  <c r="BB31" i="4"/>
  <c r="CZ30" i="4"/>
  <c r="CX30" i="4"/>
  <c r="CR30" i="4"/>
  <c r="CP30" i="4"/>
  <c r="CJ30" i="4"/>
  <c r="CH30" i="4"/>
  <c r="CB30" i="4"/>
  <c r="BZ30" i="4"/>
  <c r="BT30" i="4"/>
  <c r="BR30" i="4"/>
  <c r="BL30" i="4"/>
  <c r="BJ30" i="4"/>
  <c r="BD30" i="4"/>
  <c r="BE30" i="4" s="1"/>
  <c r="BB30" i="4"/>
  <c r="CZ29" i="4"/>
  <c r="CX29" i="4"/>
  <c r="CR29" i="4"/>
  <c r="CP29" i="4"/>
  <c r="CJ29" i="4"/>
  <c r="CH29" i="4"/>
  <c r="CB29" i="4"/>
  <c r="BZ29" i="4"/>
  <c r="BT29" i="4"/>
  <c r="BR29" i="4"/>
  <c r="BL29" i="4"/>
  <c r="BJ29" i="4"/>
  <c r="BD29" i="4"/>
  <c r="BE29" i="4" s="1"/>
  <c r="BB29" i="4"/>
  <c r="CZ28" i="4"/>
  <c r="CX28" i="4"/>
  <c r="CR28" i="4"/>
  <c r="CP28" i="4"/>
  <c r="CJ28" i="4"/>
  <c r="CH28" i="4"/>
  <c r="CB28" i="4"/>
  <c r="BZ28" i="4"/>
  <c r="BT28" i="4"/>
  <c r="BR28" i="4"/>
  <c r="BL28" i="4"/>
  <c r="BJ28" i="4"/>
  <c r="BD28" i="4"/>
  <c r="BE28" i="4" s="1"/>
  <c r="BB28" i="4"/>
  <c r="CZ27" i="4"/>
  <c r="CX27" i="4"/>
  <c r="CR27" i="4"/>
  <c r="CP27" i="4"/>
  <c r="CJ27" i="4"/>
  <c r="CH27" i="4"/>
  <c r="CB27" i="4"/>
  <c r="BZ27" i="4"/>
  <c r="BT27" i="4"/>
  <c r="BR27" i="4"/>
  <c r="BL27" i="4"/>
  <c r="BJ27" i="4"/>
  <c r="BD27" i="4"/>
  <c r="BE27" i="4" s="1"/>
  <c r="BB27" i="4"/>
  <c r="CZ26" i="4"/>
  <c r="CX26" i="4"/>
  <c r="CR26" i="4"/>
  <c r="CP26" i="4"/>
  <c r="CJ26" i="4"/>
  <c r="CH26" i="4"/>
  <c r="CB26" i="4"/>
  <c r="BZ26" i="4"/>
  <c r="BT26" i="4"/>
  <c r="BR26" i="4"/>
  <c r="BL26" i="4"/>
  <c r="BJ26" i="4"/>
  <c r="BD26" i="4"/>
  <c r="BE26" i="4" s="1"/>
  <c r="BB26" i="4"/>
  <c r="CZ25" i="4"/>
  <c r="CX25" i="4"/>
  <c r="CR25" i="4"/>
  <c r="CP25" i="4"/>
  <c r="CJ25" i="4"/>
  <c r="CH25" i="4"/>
  <c r="CB25" i="4"/>
  <c r="BZ25" i="4"/>
  <c r="BT25" i="4"/>
  <c r="BR25" i="4"/>
  <c r="BL25" i="4"/>
  <c r="BJ25" i="4"/>
  <c r="BD25" i="4"/>
  <c r="BE25" i="4" s="1"/>
  <c r="BB25" i="4"/>
  <c r="AV25" i="4"/>
  <c r="AT25" i="4"/>
  <c r="AN25" i="4"/>
  <c r="AL25" i="4"/>
  <c r="AF25" i="4"/>
  <c r="AD25" i="4"/>
  <c r="X25" i="4"/>
  <c r="V25" i="4"/>
  <c r="P25" i="4"/>
  <c r="N25" i="4"/>
  <c r="CZ24" i="4"/>
  <c r="CX24" i="4"/>
  <c r="CR24" i="4"/>
  <c r="CP24" i="4"/>
  <c r="CJ24" i="4"/>
  <c r="CH24" i="4"/>
  <c r="CB24" i="4"/>
  <c r="BZ24" i="4"/>
  <c r="BT24" i="4"/>
  <c r="BR24" i="4"/>
  <c r="BL24" i="4"/>
  <c r="BJ24" i="4"/>
  <c r="BD24" i="4"/>
  <c r="BE24" i="4" s="1"/>
  <c r="BB24" i="4"/>
  <c r="AV24" i="4"/>
  <c r="AT24" i="4"/>
  <c r="AN24" i="4"/>
  <c r="AL24" i="4"/>
  <c r="AF24" i="4"/>
  <c r="AD24" i="4"/>
  <c r="X24" i="4"/>
  <c r="V24" i="4"/>
  <c r="P24" i="4"/>
  <c r="N24" i="4"/>
  <c r="CZ23" i="4"/>
  <c r="CX23" i="4"/>
  <c r="CR23" i="4"/>
  <c r="CP23" i="4"/>
  <c r="CJ23" i="4"/>
  <c r="CH23" i="4"/>
  <c r="CB23" i="4"/>
  <c r="BZ23" i="4"/>
  <c r="BT23" i="4"/>
  <c r="BR23" i="4"/>
  <c r="BL23" i="4"/>
  <c r="BJ23" i="4"/>
  <c r="BD23" i="4"/>
  <c r="BE23" i="4" s="1"/>
  <c r="BB23" i="4"/>
  <c r="AV23" i="4"/>
  <c r="AT23" i="4"/>
  <c r="AN23" i="4"/>
  <c r="AL23" i="4"/>
  <c r="AF23" i="4"/>
  <c r="AD23" i="4"/>
  <c r="X23" i="4"/>
  <c r="V23" i="4"/>
  <c r="P23" i="4"/>
  <c r="N23" i="4"/>
  <c r="CZ22" i="4"/>
  <c r="CX22" i="4"/>
  <c r="CR22" i="4"/>
  <c r="CP22" i="4"/>
  <c r="CJ22" i="4"/>
  <c r="CH22" i="4"/>
  <c r="CB22" i="4"/>
  <c r="BZ22" i="4"/>
  <c r="BT22" i="4"/>
  <c r="BR22" i="4"/>
  <c r="BL22" i="4"/>
  <c r="BJ22" i="4"/>
  <c r="BD22" i="4"/>
  <c r="BE22" i="4" s="1"/>
  <c r="BB22" i="4"/>
  <c r="AV22" i="4"/>
  <c r="AT22" i="4"/>
  <c r="AN22" i="4"/>
  <c r="AL22" i="4"/>
  <c r="AF22" i="4"/>
  <c r="AD22" i="4"/>
  <c r="X22" i="4"/>
  <c r="V22" i="4"/>
  <c r="P22" i="4"/>
  <c r="N22" i="4"/>
  <c r="CZ21" i="4"/>
  <c r="CX21" i="4"/>
  <c r="CR21" i="4"/>
  <c r="CP21" i="4"/>
  <c r="CJ21" i="4"/>
  <c r="CH21" i="4"/>
  <c r="CB21" i="4"/>
  <c r="BZ21" i="4"/>
  <c r="BT21" i="4"/>
  <c r="BR21" i="4"/>
  <c r="BL21" i="4"/>
  <c r="BJ21" i="4"/>
  <c r="BD21" i="4"/>
  <c r="BE21" i="4" s="1"/>
  <c r="BB21" i="4"/>
  <c r="AV21" i="4"/>
  <c r="AT21" i="4"/>
  <c r="AN21" i="4"/>
  <c r="AL21" i="4"/>
  <c r="AF21" i="4"/>
  <c r="AD21" i="4"/>
  <c r="X21" i="4"/>
  <c r="V21" i="4"/>
  <c r="P21" i="4"/>
  <c r="N21" i="4"/>
  <c r="CZ20" i="4"/>
  <c r="CX20" i="4"/>
  <c r="CR20" i="4"/>
  <c r="CP20" i="4"/>
  <c r="CJ20" i="4"/>
  <c r="CH20" i="4"/>
  <c r="CB20" i="4"/>
  <c r="BZ20" i="4"/>
  <c r="BT20" i="4"/>
  <c r="BR20" i="4"/>
  <c r="BL20" i="4"/>
  <c r="BJ20" i="4"/>
  <c r="BD20" i="4"/>
  <c r="BE20" i="4" s="1"/>
  <c r="BB20" i="4"/>
  <c r="AV20" i="4"/>
  <c r="AT20" i="4"/>
  <c r="AN20" i="4"/>
  <c r="AL20" i="4"/>
  <c r="AF20" i="4"/>
  <c r="AD20" i="4"/>
  <c r="X20" i="4"/>
  <c r="V20" i="4"/>
  <c r="P20" i="4"/>
  <c r="N20" i="4"/>
  <c r="CZ19" i="4"/>
  <c r="CX19" i="4"/>
  <c r="CR19" i="4"/>
  <c r="CP19" i="4"/>
  <c r="CJ19" i="4"/>
  <c r="CH19" i="4"/>
  <c r="CB19" i="4"/>
  <c r="BZ19" i="4"/>
  <c r="BT19" i="4"/>
  <c r="BR19" i="4"/>
  <c r="BL19" i="4"/>
  <c r="BJ19" i="4"/>
  <c r="BD19" i="4"/>
  <c r="BE19" i="4" s="1"/>
  <c r="BB19" i="4"/>
  <c r="AV19" i="4"/>
  <c r="AT19" i="4"/>
  <c r="AF19" i="4"/>
  <c r="AD19" i="4"/>
  <c r="X19" i="4"/>
  <c r="V19" i="4"/>
  <c r="P19" i="4"/>
  <c r="N19" i="4"/>
  <c r="CZ18" i="4"/>
  <c r="CX18" i="4"/>
  <c r="CR18" i="4"/>
  <c r="CP18" i="4"/>
  <c r="CJ18" i="4"/>
  <c r="CH18" i="4"/>
  <c r="CB18" i="4"/>
  <c r="BZ18" i="4"/>
  <c r="BT18" i="4"/>
  <c r="BR18" i="4"/>
  <c r="BL18" i="4"/>
  <c r="BJ18" i="4"/>
  <c r="BD18" i="4"/>
  <c r="BE18" i="4" s="1"/>
  <c r="BB18" i="4"/>
  <c r="AV18" i="4"/>
  <c r="AT18" i="4"/>
  <c r="AN18" i="4"/>
  <c r="AL18" i="4"/>
  <c r="AF18" i="4"/>
  <c r="AD18" i="4"/>
  <c r="X18" i="4"/>
  <c r="V18" i="4"/>
  <c r="P18" i="4"/>
  <c r="N18" i="4"/>
  <c r="CZ17" i="4"/>
  <c r="CX17" i="4"/>
  <c r="CR17" i="4"/>
  <c r="CP17" i="4"/>
  <c r="CJ17" i="4"/>
  <c r="CH17" i="4"/>
  <c r="CB17" i="4"/>
  <c r="BZ17" i="4"/>
  <c r="BT17" i="4"/>
  <c r="BR17" i="4"/>
  <c r="BL17" i="4"/>
  <c r="BJ17" i="4"/>
  <c r="BD17" i="4"/>
  <c r="BE17" i="4" s="1"/>
  <c r="BB17" i="4"/>
  <c r="AV17" i="4"/>
  <c r="AT17" i="4"/>
  <c r="X17" i="4"/>
  <c r="V17" i="4"/>
  <c r="CZ16" i="4"/>
  <c r="CX16" i="4"/>
  <c r="CR16" i="4"/>
  <c r="CP16" i="4"/>
  <c r="CJ16" i="4"/>
  <c r="CH16" i="4"/>
  <c r="CB16" i="4"/>
  <c r="BZ16" i="4"/>
  <c r="BT16" i="4"/>
  <c r="BR16" i="4"/>
  <c r="BL16" i="4"/>
  <c r="BJ16" i="4"/>
  <c r="BD16" i="4"/>
  <c r="BE16" i="4" s="1"/>
  <c r="BB16" i="4"/>
  <c r="AV16" i="4"/>
  <c r="AT16" i="4"/>
  <c r="AN16" i="4"/>
  <c r="AL16" i="4"/>
  <c r="AF16" i="4"/>
  <c r="AD16" i="4"/>
  <c r="X16" i="4"/>
  <c r="V16" i="4"/>
  <c r="P16" i="4"/>
  <c r="N16" i="4"/>
  <c r="CZ15" i="4"/>
  <c r="CX15" i="4"/>
  <c r="CR15" i="4"/>
  <c r="CP15" i="4"/>
  <c r="CJ15" i="4"/>
  <c r="CH15" i="4"/>
  <c r="CB15" i="4"/>
  <c r="BZ15" i="4"/>
  <c r="BT15" i="4"/>
  <c r="BR15" i="4"/>
  <c r="BL15" i="4"/>
  <c r="BJ15" i="4"/>
  <c r="BD15" i="4"/>
  <c r="BE15" i="4" s="1"/>
  <c r="BB15" i="4"/>
  <c r="AV15" i="4"/>
  <c r="AT15" i="4"/>
  <c r="AN15" i="4"/>
  <c r="AL15" i="4"/>
  <c r="AF15" i="4"/>
  <c r="AD15" i="4"/>
  <c r="X15" i="4"/>
  <c r="V15" i="4"/>
  <c r="P15" i="4"/>
  <c r="N15" i="4"/>
  <c r="CZ14" i="4"/>
  <c r="CX14" i="4"/>
  <c r="CR14" i="4"/>
  <c r="CP14" i="4"/>
  <c r="CJ14" i="4"/>
  <c r="CH14" i="4"/>
  <c r="CB14" i="4"/>
  <c r="BZ14" i="4"/>
  <c r="BT14" i="4"/>
  <c r="BR14" i="4"/>
  <c r="BL14" i="4"/>
  <c r="BJ14" i="4"/>
  <c r="BD14" i="4"/>
  <c r="BE14" i="4" s="1"/>
  <c r="BB14" i="4"/>
  <c r="AV14" i="4"/>
  <c r="AT14" i="4"/>
  <c r="AN14" i="4"/>
  <c r="AL14" i="4"/>
  <c r="AF14" i="4"/>
  <c r="AD14" i="4"/>
  <c r="X14" i="4"/>
  <c r="V14" i="4"/>
  <c r="CZ13" i="4"/>
  <c r="CX13" i="4"/>
  <c r="CR13" i="4"/>
  <c r="CP13" i="4"/>
  <c r="CJ13" i="4"/>
  <c r="CH13" i="4"/>
  <c r="CB13" i="4"/>
  <c r="BZ13" i="4"/>
  <c r="BT13" i="4"/>
  <c r="BR13" i="4"/>
  <c r="BL13" i="4"/>
  <c r="BJ13" i="4"/>
  <c r="BD13" i="4"/>
  <c r="BE13" i="4" s="1"/>
  <c r="BB13" i="4"/>
  <c r="AV13" i="4"/>
  <c r="AT13" i="4"/>
  <c r="AN13" i="4"/>
  <c r="AL13" i="4"/>
  <c r="X13" i="4"/>
  <c r="V13" i="4"/>
  <c r="CZ12" i="4"/>
  <c r="CX12" i="4"/>
  <c r="CR12" i="4"/>
  <c r="CP12" i="4"/>
  <c r="CJ12" i="4"/>
  <c r="CH12" i="4"/>
  <c r="CB12" i="4"/>
  <c r="BZ12" i="4"/>
  <c r="BT12" i="4"/>
  <c r="BR12" i="4"/>
  <c r="BL12" i="4"/>
  <c r="BJ12" i="4"/>
  <c r="BD12" i="4"/>
  <c r="BE12" i="4" s="1"/>
  <c r="BB12" i="4"/>
  <c r="AV12" i="4"/>
  <c r="AT12" i="4"/>
  <c r="AF12" i="4"/>
  <c r="AD12" i="4"/>
  <c r="X12" i="4"/>
  <c r="V12" i="4"/>
  <c r="P12" i="4"/>
  <c r="N12" i="4"/>
  <c r="CZ11" i="4"/>
  <c r="CX11" i="4"/>
  <c r="CR11" i="4"/>
  <c r="CP11" i="4"/>
  <c r="CJ11" i="4"/>
  <c r="CH11" i="4"/>
  <c r="CB11" i="4"/>
  <c r="BZ11" i="4"/>
  <c r="BT11" i="4"/>
  <c r="BR11" i="4"/>
  <c r="BL11" i="4"/>
  <c r="BJ11" i="4"/>
  <c r="BD11" i="4"/>
  <c r="BE11" i="4" s="1"/>
  <c r="BB11" i="4"/>
  <c r="AV11" i="4"/>
  <c r="AT11" i="4"/>
  <c r="AF11" i="4"/>
  <c r="AD11" i="4"/>
  <c r="X11" i="4"/>
  <c r="V11" i="4"/>
  <c r="CZ10" i="4"/>
  <c r="CX10" i="4"/>
  <c r="CR10" i="4"/>
  <c r="CP10" i="4"/>
  <c r="CJ10" i="4"/>
  <c r="CH10" i="4"/>
  <c r="CB10" i="4"/>
  <c r="BZ10" i="4"/>
  <c r="BT10" i="4"/>
  <c r="BR10" i="4"/>
  <c r="BL10" i="4"/>
  <c r="BJ10" i="4"/>
  <c r="BD10" i="4"/>
  <c r="BE10" i="4" s="1"/>
  <c r="BB10" i="4"/>
  <c r="AV10" i="4"/>
  <c r="AT10" i="4"/>
  <c r="X10" i="4"/>
  <c r="V10" i="4"/>
  <c r="CZ9" i="4"/>
  <c r="CX9" i="4"/>
  <c r="CR9" i="4"/>
  <c r="CP9" i="4"/>
  <c r="CJ9" i="4"/>
  <c r="CH9" i="4"/>
  <c r="CB9" i="4"/>
  <c r="BZ9" i="4"/>
  <c r="BT9" i="4"/>
  <c r="BR9" i="4"/>
  <c r="BL9" i="4"/>
  <c r="BJ9" i="4"/>
  <c r="BD9" i="4"/>
  <c r="BE9" i="4" s="1"/>
  <c r="BB9" i="4"/>
  <c r="AV9" i="4"/>
  <c r="AT9" i="4"/>
  <c r="X9" i="4"/>
  <c r="V9" i="4"/>
  <c r="CZ8" i="4"/>
  <c r="CX8" i="4"/>
  <c r="CR8" i="4"/>
  <c r="CP8" i="4"/>
  <c r="CJ8" i="4"/>
  <c r="CH8" i="4"/>
  <c r="CB8" i="4"/>
  <c r="BZ8" i="4"/>
  <c r="BT8" i="4"/>
  <c r="BR8" i="4"/>
  <c r="BL8" i="4"/>
  <c r="BJ8" i="4"/>
  <c r="BD8" i="4"/>
  <c r="BE8" i="4" s="1"/>
  <c r="BB8" i="4"/>
  <c r="AV8" i="4"/>
  <c r="AT8" i="4"/>
  <c r="AN8" i="4"/>
  <c r="AL8" i="4"/>
  <c r="AF8" i="4"/>
  <c r="AD8" i="4"/>
  <c r="X8" i="4"/>
  <c r="V8" i="4"/>
  <c r="P8" i="4"/>
  <c r="N8" i="4"/>
  <c r="CZ7" i="4"/>
  <c r="CX7" i="4"/>
  <c r="CR7" i="4"/>
  <c r="CP7" i="4"/>
  <c r="CJ7" i="4"/>
  <c r="CH7" i="4"/>
  <c r="CB7" i="4"/>
  <c r="BZ7" i="4"/>
  <c r="BT7" i="4"/>
  <c r="BR7" i="4"/>
  <c r="BL7" i="4"/>
  <c r="BJ7" i="4"/>
  <c r="BD7" i="4"/>
  <c r="BE7" i="4" s="1"/>
  <c r="BB7" i="4"/>
  <c r="AV7" i="4"/>
  <c r="AT7" i="4"/>
  <c r="AN7" i="4"/>
  <c r="AL7" i="4"/>
  <c r="AF7" i="4"/>
  <c r="AD7" i="4"/>
  <c r="X7" i="4"/>
  <c r="V7" i="4"/>
  <c r="P7" i="4"/>
  <c r="N7" i="4"/>
  <c r="CZ6" i="4"/>
  <c r="CX6" i="4"/>
  <c r="CR6" i="4"/>
  <c r="CP6" i="4"/>
  <c r="CJ6" i="4"/>
  <c r="CH6" i="4"/>
  <c r="CB6" i="4"/>
  <c r="BZ6" i="4"/>
  <c r="BT6" i="4"/>
  <c r="BR6" i="4"/>
  <c r="BL6" i="4"/>
  <c r="BJ6" i="4"/>
  <c r="BD6" i="4"/>
  <c r="BE6" i="4" s="1"/>
  <c r="BB6" i="4"/>
  <c r="AV6" i="4"/>
  <c r="AT6" i="4"/>
  <c r="AN6" i="4"/>
  <c r="AL6" i="4"/>
  <c r="X6" i="4"/>
  <c r="V6" i="4"/>
  <c r="P6" i="4"/>
  <c r="N6" i="4"/>
  <c r="CZ5" i="4"/>
  <c r="CX5" i="4"/>
  <c r="CR5" i="4"/>
  <c r="CP5" i="4"/>
  <c r="CJ5" i="4"/>
  <c r="CH5" i="4"/>
  <c r="CB5" i="4"/>
  <c r="BZ5" i="4"/>
  <c r="BT5" i="4"/>
  <c r="BR5" i="4"/>
  <c r="BL5" i="4"/>
  <c r="BJ5" i="4"/>
  <c r="BD5" i="4"/>
  <c r="BE5" i="4" s="1"/>
  <c r="BB5" i="4"/>
  <c r="AV5" i="4"/>
  <c r="AT5" i="4"/>
  <c r="AN5" i="4"/>
  <c r="AL5" i="4"/>
  <c r="AF5" i="4"/>
  <c r="AD5" i="4"/>
  <c r="X5" i="4"/>
  <c r="V5" i="4"/>
  <c r="F5" i="4"/>
  <c r="CZ4" i="4"/>
  <c r="CX4" i="4"/>
  <c r="CR4" i="4"/>
  <c r="CP4" i="4"/>
  <c r="CJ4" i="4"/>
  <c r="CH4" i="4"/>
  <c r="CB4" i="4"/>
  <c r="BZ4" i="4"/>
  <c r="BT4" i="4"/>
  <c r="BR4" i="4"/>
  <c r="BL4" i="4"/>
  <c r="BJ4" i="4"/>
  <c r="BD4" i="4"/>
  <c r="BE4" i="4" s="1"/>
  <c r="BB4" i="4"/>
  <c r="AV4" i="4"/>
  <c r="AT4" i="4"/>
  <c r="AN4" i="4"/>
  <c r="AL4" i="4"/>
  <c r="AF4" i="4"/>
  <c r="AD4" i="4"/>
  <c r="X4" i="4"/>
  <c r="V4" i="4"/>
  <c r="P4" i="4"/>
  <c r="N4" i="4"/>
  <c r="CY47" i="4"/>
  <c r="CQ47" i="4"/>
  <c r="CI47" i="4"/>
  <c r="CA47" i="4"/>
  <c r="BS47" i="4"/>
  <c r="BK47" i="4"/>
  <c r="BC47" i="4"/>
  <c r="AU47" i="4"/>
  <c r="AM47" i="4"/>
  <c r="AE47" i="4"/>
  <c r="W47" i="4"/>
  <c r="O47" i="4"/>
  <c r="G47" i="4"/>
  <c r="CY47" i="3"/>
  <c r="CQ47" i="3"/>
  <c r="CI47" i="3"/>
  <c r="CA47" i="3"/>
  <c r="BS47" i="3"/>
  <c r="BK47" i="3"/>
  <c r="BC47" i="3"/>
  <c r="AU47" i="3"/>
  <c r="AM47" i="3"/>
  <c r="AE47" i="3"/>
  <c r="W47" i="3"/>
  <c r="O47" i="3"/>
  <c r="G47" i="3"/>
  <c r="CY47" i="2"/>
  <c r="CQ47" i="2"/>
  <c r="CI47" i="2"/>
  <c r="CA47" i="2"/>
  <c r="BS47" i="2"/>
  <c r="BK47" i="2"/>
  <c r="BC47" i="2"/>
  <c r="AU47" i="2"/>
  <c r="AM47" i="2"/>
  <c r="AE47" i="2"/>
  <c r="W47" i="2"/>
  <c r="O47" i="2"/>
  <c r="G47" i="2"/>
  <c r="CW33" i="2"/>
  <c r="CO33" i="2"/>
  <c r="CG33" i="2"/>
  <c r="BY33" i="2"/>
  <c r="BQ33" i="2"/>
  <c r="BI33" i="2"/>
  <c r="BA33" i="2"/>
  <c r="AS33" i="2"/>
  <c r="AK33" i="2"/>
  <c r="AC33" i="2"/>
  <c r="U33" i="2"/>
  <c r="M33" i="2"/>
  <c r="E33" i="2"/>
  <c r="CW33" i="3"/>
  <c r="CO33" i="3"/>
  <c r="CG33" i="3"/>
  <c r="BY33" i="3"/>
  <c r="BQ33" i="3"/>
  <c r="BI33" i="3"/>
  <c r="BA33" i="3"/>
  <c r="AS33" i="3"/>
  <c r="AK33" i="3"/>
  <c r="AC33" i="3"/>
  <c r="U33" i="3"/>
  <c r="M33" i="3"/>
  <c r="E33" i="3"/>
  <c r="CW33" i="4"/>
  <c r="CO33" i="4"/>
  <c r="CG33" i="4"/>
  <c r="BY33" i="4"/>
  <c r="BQ33" i="4"/>
  <c r="BI33" i="4"/>
  <c r="BA33" i="4"/>
  <c r="AS33" i="4"/>
  <c r="AK33" i="4"/>
  <c r="AC33" i="4"/>
  <c r="U33" i="4"/>
  <c r="M33" i="4"/>
  <c r="E33" i="4"/>
  <c r="BE20" i="2" l="1"/>
  <c r="BE11" i="2"/>
  <c r="BE16" i="2"/>
  <c r="BE21" i="2"/>
  <c r="BE6" i="2"/>
  <c r="EC6" i="2" s="1"/>
  <c r="BE5" i="2"/>
  <c r="BE8" i="2"/>
  <c r="BE12" i="2"/>
  <c r="EC12" i="2" s="1"/>
  <c r="BE24" i="2"/>
  <c r="BE22" i="2"/>
  <c r="EC22" i="2" s="1"/>
  <c r="BE13" i="2"/>
  <c r="BM7" i="2"/>
  <c r="ED7" i="2" s="1"/>
  <c r="AW9" i="2"/>
  <c r="AO10" i="2"/>
  <c r="AG11" i="2"/>
  <c r="CC11" i="2"/>
  <c r="BU12" i="2"/>
  <c r="EE12" i="2" s="1"/>
  <c r="BM13" i="2"/>
  <c r="ED13" i="2" s="1"/>
  <c r="AG23" i="2"/>
  <c r="BU24" i="2"/>
  <c r="EE24" i="2" s="1"/>
  <c r="BM25" i="2"/>
  <c r="ED25" i="2" s="1"/>
  <c r="AW27" i="2"/>
  <c r="AO28" i="2"/>
  <c r="BO5" i="7" a="1"/>
  <c r="BO5" i="7" s="1"/>
  <c r="L4" i="5" a="1"/>
  <c r="L4" i="5" s="1"/>
  <c r="BM19" i="2"/>
  <c r="AW11" i="4"/>
  <c r="AO12" i="4"/>
  <c r="CK12" i="4"/>
  <c r="EG12" i="4" s="1"/>
  <c r="AG13" i="4"/>
  <c r="DZ13" i="4" s="1"/>
  <c r="CC13" i="4"/>
  <c r="EF13" i="4" s="1"/>
  <c r="Y14" i="4"/>
  <c r="DY14" i="4" s="1"/>
  <c r="BU14" i="4"/>
  <c r="EE14" i="4" s="1"/>
  <c r="Q15" i="4"/>
  <c r="BM15" i="4"/>
  <c r="ED15" i="4" s="1"/>
  <c r="I16" i="4"/>
  <c r="AW17" i="4"/>
  <c r="EB17" i="4" s="1"/>
  <c r="CS17" i="4"/>
  <c r="EH17" i="4" s="1"/>
  <c r="AO18" i="4"/>
  <c r="CK18" i="4"/>
  <c r="AG19" i="4"/>
  <c r="Y20" i="4"/>
  <c r="DY20" i="4" s="1"/>
  <c r="BU20" i="4"/>
  <c r="EE20" i="4" s="1"/>
  <c r="Q21" i="4"/>
  <c r="BM21" i="4"/>
  <c r="ED21" i="4" s="1"/>
  <c r="I22" i="4"/>
  <c r="CS23" i="4"/>
  <c r="EH23" i="4" s="1"/>
  <c r="CK24" i="4"/>
  <c r="EG24" i="4" s="1"/>
  <c r="Y26" i="4"/>
  <c r="DY26" i="4" s="1"/>
  <c r="BU26" i="4"/>
  <c r="EE26" i="4" s="1"/>
  <c r="Q27" i="4"/>
  <c r="BM27" i="4"/>
  <c r="AO30" i="4"/>
  <c r="EA30" i="4" s="1"/>
  <c r="CK30" i="4"/>
  <c r="EG30" i="4" s="1"/>
  <c r="AG31" i="4"/>
  <c r="DZ31" i="4" s="1"/>
  <c r="CC31" i="4"/>
  <c r="EF31" i="4" s="1"/>
  <c r="Y32" i="4"/>
  <c r="DY32" i="4" s="1"/>
  <c r="BU32" i="4"/>
  <c r="EE32" i="4" s="1"/>
  <c r="AG10" i="4"/>
  <c r="DZ10" i="4" s="1"/>
  <c r="AO4" i="4"/>
  <c r="EA4" i="4" s="1"/>
  <c r="CK4" i="4"/>
  <c r="AG5" i="4"/>
  <c r="DZ5" i="4" s="1"/>
  <c r="CC5" i="4"/>
  <c r="Y6" i="4"/>
  <c r="BU6" i="4"/>
  <c r="EE6" i="4" s="1"/>
  <c r="Q7" i="4"/>
  <c r="BM7" i="4"/>
  <c r="ED7" i="4" s="1"/>
  <c r="I8" i="4"/>
  <c r="AW9" i="4"/>
  <c r="EB9" i="4" s="1"/>
  <c r="AO10" i="4"/>
  <c r="EA10" i="4" s="1"/>
  <c r="CK10" i="4"/>
  <c r="EG10" i="4" s="1"/>
  <c r="AG11" i="4"/>
  <c r="DZ11" i="4" s="1"/>
  <c r="CS15" i="4"/>
  <c r="EH15" i="4" s="1"/>
  <c r="AO16" i="4"/>
  <c r="EA16" i="4" s="1"/>
  <c r="CK16" i="4"/>
  <c r="EG16" i="4" s="1"/>
  <c r="AG17" i="4"/>
  <c r="CC17" i="4"/>
  <c r="Y18" i="4"/>
  <c r="DY18" i="4" s="1"/>
  <c r="BU18" i="4"/>
  <c r="EE18" i="4" s="1"/>
  <c r="Q19" i="4"/>
  <c r="BM19" i="4"/>
  <c r="ED19" i="4" s="1"/>
  <c r="AW21" i="4"/>
  <c r="EB21" i="4" s="1"/>
  <c r="CS21" i="4"/>
  <c r="EH21" i="4" s="1"/>
  <c r="AO22" i="4"/>
  <c r="EA22" i="4" s="1"/>
  <c r="CK22" i="4"/>
  <c r="EG22" i="4" s="1"/>
  <c r="AG23" i="4"/>
  <c r="DZ23" i="4" s="1"/>
  <c r="CC23" i="4"/>
  <c r="EF23" i="4" s="1"/>
  <c r="Y24" i="4"/>
  <c r="BU24" i="4"/>
  <c r="EE24" i="4" s="1"/>
  <c r="Q25" i="4"/>
  <c r="BM25" i="4"/>
  <c r="ED25" i="4" s="1"/>
  <c r="I26" i="4"/>
  <c r="DA26" i="4"/>
  <c r="EI26" i="4" s="1"/>
  <c r="AW27" i="4"/>
  <c r="EB27" i="4" s="1"/>
  <c r="CS27" i="4"/>
  <c r="EH27" i="4" s="1"/>
  <c r="AO28" i="4"/>
  <c r="EA28" i="4" s="1"/>
  <c r="CK28" i="4"/>
  <c r="EG28" i="4" s="1"/>
  <c r="AG29" i="4"/>
  <c r="DZ29" i="4" s="1"/>
  <c r="CC29" i="4"/>
  <c r="Y30" i="4"/>
  <c r="Q31" i="4"/>
  <c r="BM31" i="4"/>
  <c r="DA32" i="4"/>
  <c r="EI32" i="4" s="1"/>
  <c r="AW29" i="4"/>
  <c r="EB29" i="4" s="1"/>
  <c r="Q4" i="4"/>
  <c r="BM4" i="4"/>
  <c r="ED4" i="4" s="1"/>
  <c r="DA5" i="4"/>
  <c r="EI5" i="4" s="1"/>
  <c r="AW6" i="4"/>
  <c r="EB6" i="4" s="1"/>
  <c r="CK7" i="4"/>
  <c r="EG7" i="4" s="1"/>
  <c r="AG8" i="4"/>
  <c r="DZ8" i="4" s="1"/>
  <c r="CC8" i="4"/>
  <c r="Y9" i="4"/>
  <c r="BU9" i="4"/>
  <c r="Q10" i="4"/>
  <c r="BM10" i="4"/>
  <c r="ED10" i="4" s="1"/>
  <c r="DA11" i="4"/>
  <c r="EI11" i="4" s="1"/>
  <c r="AW12" i="4"/>
  <c r="EB12" i="4" s="1"/>
  <c r="CS12" i="4"/>
  <c r="EH12" i="4" s="1"/>
  <c r="AO13" i="4"/>
  <c r="EA13" i="4" s="1"/>
  <c r="CK13" i="4"/>
  <c r="EG13" i="4" s="1"/>
  <c r="AG14" i="4"/>
  <c r="DZ14" i="4" s="1"/>
  <c r="CC14" i="4"/>
  <c r="EF14" i="4" s="1"/>
  <c r="Y15" i="4"/>
  <c r="DY15" i="4" s="1"/>
  <c r="BU15" i="4"/>
  <c r="BM16" i="4"/>
  <c r="AW18" i="4"/>
  <c r="EB18" i="4" s="1"/>
  <c r="CS18" i="4"/>
  <c r="EH18" i="4" s="1"/>
  <c r="AO19" i="4"/>
  <c r="EA19" i="4" s="1"/>
  <c r="CK19" i="4"/>
  <c r="EG19" i="4" s="1"/>
  <c r="CC20" i="4"/>
  <c r="EF20" i="4" s="1"/>
  <c r="BU21" i="4"/>
  <c r="EE21" i="4" s="1"/>
  <c r="BM22" i="4"/>
  <c r="ED22" i="4" s="1"/>
  <c r="CS24" i="4"/>
  <c r="EH24" i="4" s="1"/>
  <c r="AO25" i="4"/>
  <c r="EA25" i="4" s="1"/>
  <c r="CK25" i="4"/>
  <c r="CC26" i="4"/>
  <c r="Y27" i="4"/>
  <c r="DY27" i="4" s="1"/>
  <c r="BU27" i="4"/>
  <c r="EE27" i="4" s="1"/>
  <c r="Q28" i="4"/>
  <c r="BM28" i="4"/>
  <c r="ED28" i="4" s="1"/>
  <c r="I29" i="4"/>
  <c r="AW30" i="4"/>
  <c r="EB30" i="4" s="1"/>
  <c r="CS30" i="4"/>
  <c r="EH30" i="4" s="1"/>
  <c r="AO31" i="4"/>
  <c r="EA31" i="4" s="1"/>
  <c r="CK31" i="4"/>
  <c r="EG31" i="4" s="1"/>
  <c r="AG32" i="4"/>
  <c r="DZ32" i="4" s="1"/>
  <c r="CC32" i="4"/>
  <c r="EF32" i="4" s="1"/>
  <c r="Y4" i="4"/>
  <c r="BU4" i="4"/>
  <c r="EE4" i="4" s="1"/>
  <c r="Q5" i="4"/>
  <c r="DA6" i="4"/>
  <c r="EI6" i="4" s="1"/>
  <c r="AW7" i="4"/>
  <c r="EB7" i="4" s="1"/>
  <c r="CS7" i="4"/>
  <c r="EH7" i="4" s="1"/>
  <c r="AO8" i="4"/>
  <c r="EA8" i="4" s="1"/>
  <c r="CK8" i="4"/>
  <c r="EG8" i="4" s="1"/>
  <c r="CC9" i="4"/>
  <c r="EF9" i="4" s="1"/>
  <c r="Y10" i="4"/>
  <c r="DY10" i="4" s="1"/>
  <c r="Q11" i="4"/>
  <c r="BM11" i="4"/>
  <c r="DA12" i="4"/>
  <c r="EI12" i="4" s="1"/>
  <c r="AO14" i="4"/>
  <c r="CK14" i="4"/>
  <c r="EG14" i="4" s="1"/>
  <c r="CC15" i="4"/>
  <c r="EF15" i="4" s="1"/>
  <c r="CS19" i="4"/>
  <c r="EH19" i="4" s="1"/>
  <c r="AO20" i="4"/>
  <c r="EA20" i="4" s="1"/>
  <c r="CK20" i="4"/>
  <c r="EG20" i="4" s="1"/>
  <c r="CC21" i="4"/>
  <c r="EF21" i="4" s="1"/>
  <c r="BU22" i="4"/>
  <c r="EE22" i="4" s="1"/>
  <c r="Q23" i="4"/>
  <c r="BM23" i="4"/>
  <c r="ED23" i="4" s="1"/>
  <c r="AO26" i="4"/>
  <c r="EA26" i="4" s="1"/>
  <c r="CK26" i="4"/>
  <c r="AG27" i="4"/>
  <c r="DZ27" i="4" s="1"/>
  <c r="BU28" i="4"/>
  <c r="EE28" i="4" s="1"/>
  <c r="I30" i="4"/>
  <c r="AW31" i="4"/>
  <c r="EB31" i="4" s="1"/>
  <c r="CS31" i="4"/>
  <c r="EH31" i="4" s="1"/>
  <c r="AO32" i="4"/>
  <c r="EA32" i="4" s="1"/>
  <c r="CK32" i="4"/>
  <c r="EG32" i="4" s="1"/>
  <c r="AG16" i="4"/>
  <c r="DZ16" i="4" s="1"/>
  <c r="Y17" i="4"/>
  <c r="DY17" i="4" s="1"/>
  <c r="BU17" i="4"/>
  <c r="EE17" i="4" s="1"/>
  <c r="Q18" i="4"/>
  <c r="BM18" i="4"/>
  <c r="I19" i="4"/>
  <c r="AW20" i="4"/>
  <c r="EB20" i="4" s="1"/>
  <c r="CS20" i="4"/>
  <c r="EH20" i="4" s="1"/>
  <c r="AO21" i="4"/>
  <c r="EA21" i="4" s="1"/>
  <c r="CK21" i="4"/>
  <c r="CC22" i="4"/>
  <c r="EF22" i="4" s="1"/>
  <c r="BU23" i="4"/>
  <c r="EE23" i="4" s="1"/>
  <c r="Q24" i="4"/>
  <c r="AW26" i="4"/>
  <c r="EB26" i="4" s="1"/>
  <c r="CS26" i="4"/>
  <c r="EH26" i="4" s="1"/>
  <c r="AO27" i="4"/>
  <c r="AG28" i="4"/>
  <c r="Y29" i="4"/>
  <c r="DY29" i="4" s="1"/>
  <c r="BU29" i="4"/>
  <c r="EE29" i="4" s="1"/>
  <c r="Q30" i="4"/>
  <c r="AW32" i="4"/>
  <c r="EB32" i="4" s="1"/>
  <c r="CS32" i="4"/>
  <c r="EH32" i="4" s="1"/>
  <c r="AW4" i="4"/>
  <c r="EB4" i="4" s="1"/>
  <c r="CS4" i="4"/>
  <c r="EH4" i="4" s="1"/>
  <c r="AW10" i="4"/>
  <c r="EB10" i="4" s="1"/>
  <c r="CS10" i="4"/>
  <c r="EH10" i="4" s="1"/>
  <c r="AO11" i="4"/>
  <c r="EA11" i="4" s="1"/>
  <c r="CK11" i="4"/>
  <c r="EG11" i="4" s="1"/>
  <c r="CC12" i="4"/>
  <c r="Y13" i="4"/>
  <c r="DY13" i="4" s="1"/>
  <c r="BU13" i="4"/>
  <c r="EE13" i="4" s="1"/>
  <c r="Q14" i="4"/>
  <c r="BM14" i="4"/>
  <c r="ED14" i="4" s="1"/>
  <c r="DA15" i="4"/>
  <c r="EI15" i="4" s="1"/>
  <c r="AW16" i="4"/>
  <c r="EB16" i="4" s="1"/>
  <c r="CS16" i="4"/>
  <c r="EH16" i="4" s="1"/>
  <c r="AO17" i="4"/>
  <c r="EA17" i="4" s="1"/>
  <c r="CK17" i="4"/>
  <c r="EG17" i="4" s="1"/>
  <c r="AG18" i="4"/>
  <c r="DZ18" i="4" s="1"/>
  <c r="CC18" i="4"/>
  <c r="Q20" i="4"/>
  <c r="BM20" i="4"/>
  <c r="ED20" i="4" s="1"/>
  <c r="I21" i="4"/>
  <c r="AW22" i="4"/>
  <c r="EB22" i="4" s="1"/>
  <c r="CS22" i="4"/>
  <c r="AO23" i="4"/>
  <c r="EA23" i="4" s="1"/>
  <c r="AG24" i="4"/>
  <c r="DZ24" i="4" s="1"/>
  <c r="Y25" i="4"/>
  <c r="DY25" i="4" s="1"/>
  <c r="BU25" i="4"/>
  <c r="EE25" i="4" s="1"/>
  <c r="Q26" i="4"/>
  <c r="BM26" i="4"/>
  <c r="ED26" i="4" s="1"/>
  <c r="DA27" i="4"/>
  <c r="EI27" i="4" s="1"/>
  <c r="AW28" i="4"/>
  <c r="CS28" i="4"/>
  <c r="EH28" i="4" s="1"/>
  <c r="AO29" i="4"/>
  <c r="EA29" i="4" s="1"/>
  <c r="CK29" i="4"/>
  <c r="EG29" i="4" s="1"/>
  <c r="AG30" i="4"/>
  <c r="DZ30" i="4" s="1"/>
  <c r="CC30" i="4"/>
  <c r="EF30" i="4" s="1"/>
  <c r="Y31" i="4"/>
  <c r="DY31" i="4" s="1"/>
  <c r="BU31" i="4"/>
  <c r="EE31" i="4" s="1"/>
  <c r="Q32" i="4"/>
  <c r="BM32" i="4"/>
  <c r="ED32" i="4" s="1"/>
  <c r="BM24" i="4"/>
  <c r="ED24" i="4" s="1"/>
  <c r="BU8" i="4"/>
  <c r="Q9" i="4"/>
  <c r="I5" i="4"/>
  <c r="Y16" i="4"/>
  <c r="DY16" i="4" s="1"/>
  <c r="I24" i="4"/>
  <c r="CC10" i="4"/>
  <c r="EF10" i="4" s="1"/>
  <c r="Y11" i="4"/>
  <c r="DY11" i="4" s="1"/>
  <c r="BU11" i="4"/>
  <c r="EE11" i="4" s="1"/>
  <c r="Q12" i="4"/>
  <c r="BM12" i="4"/>
  <c r="ED12" i="4" s="1"/>
  <c r="AW14" i="4"/>
  <c r="EB14" i="4" s="1"/>
  <c r="AO15" i="4"/>
  <c r="EA15" i="4" s="1"/>
  <c r="CK15" i="4"/>
  <c r="EG15" i="4" s="1"/>
  <c r="AO7" i="2"/>
  <c r="CK7" i="2"/>
  <c r="AG8" i="2"/>
  <c r="CC8" i="2"/>
  <c r="AW18" i="2"/>
  <c r="CK19" i="2"/>
  <c r="AG20" i="2"/>
  <c r="CC20" i="2"/>
  <c r="AW24" i="2"/>
  <c r="AO25" i="2"/>
  <c r="CS30" i="2"/>
  <c r="AO31" i="2"/>
  <c r="AG32" i="2"/>
  <c r="CC32" i="2"/>
  <c r="CC4" i="4"/>
  <c r="EF4" i="4" s="1"/>
  <c r="Y5" i="4"/>
  <c r="DY5" i="4" s="1"/>
  <c r="BU5" i="4"/>
  <c r="Q6" i="4"/>
  <c r="BM6" i="4"/>
  <c r="ED6" i="4" s="1"/>
  <c r="AO9" i="4"/>
  <c r="EA9" i="4" s="1"/>
  <c r="CK9" i="4"/>
  <c r="EG9" i="4" s="1"/>
  <c r="AG15" i="4"/>
  <c r="DZ15" i="4" s="1"/>
  <c r="Q16" i="4"/>
  <c r="DA22" i="4"/>
  <c r="EI22" i="4" s="1"/>
  <c r="AW23" i="4"/>
  <c r="AO24" i="4"/>
  <c r="BU30" i="4"/>
  <c r="EE30" i="4" s="1"/>
  <c r="CS9" i="4"/>
  <c r="DA17" i="4"/>
  <c r="EI17" i="4" s="1"/>
  <c r="AW24" i="4"/>
  <c r="EB24" i="4" s="1"/>
  <c r="CS11" i="4"/>
  <c r="EH11" i="4" s="1"/>
  <c r="CC11" i="4"/>
  <c r="EF11" i="4" s="1"/>
  <c r="Y12" i="4"/>
  <c r="DY12" i="4" s="1"/>
  <c r="Q13" i="4"/>
  <c r="BM13" i="4"/>
  <c r="ED13" i="4" s="1"/>
  <c r="CC28" i="4"/>
  <c r="EF28" i="4" s="1"/>
  <c r="AO5" i="4"/>
  <c r="CK5" i="4"/>
  <c r="EG5" i="4" s="1"/>
  <c r="AG6" i="4"/>
  <c r="DZ6" i="4" s="1"/>
  <c r="CC6" i="4"/>
  <c r="EF6" i="4" s="1"/>
  <c r="Y7" i="4"/>
  <c r="DY7" i="4" s="1"/>
  <c r="BU7" i="4"/>
  <c r="EE7" i="4" s="1"/>
  <c r="Q8" i="4"/>
  <c r="BM8" i="4"/>
  <c r="ED8" i="4" s="1"/>
  <c r="I9" i="4"/>
  <c r="AW15" i="4"/>
  <c r="EB15" i="4" s="1"/>
  <c r="BU19" i="4"/>
  <c r="EE19" i="4" s="1"/>
  <c r="I4" i="4"/>
  <c r="AW5" i="4"/>
  <c r="CS5" i="4"/>
  <c r="EH5" i="4" s="1"/>
  <c r="AO6" i="4"/>
  <c r="EA6" i="4" s="1"/>
  <c r="BM9" i="4"/>
  <c r="ED9" i="4" s="1"/>
  <c r="I10" i="4"/>
  <c r="Q29" i="4"/>
  <c r="CC32" i="3"/>
  <c r="ER32" i="3" s="1"/>
  <c r="AW4" i="2"/>
  <c r="AG6" i="2"/>
  <c r="BU7" i="2"/>
  <c r="EE7" i="2" s="1"/>
  <c r="DA9" i="2"/>
  <c r="AW10" i="2"/>
  <c r="AO11" i="2"/>
  <c r="AG12" i="2"/>
  <c r="CC12" i="2"/>
  <c r="BM20" i="2"/>
  <c r="ED20" i="2" s="1"/>
  <c r="AW22" i="2"/>
  <c r="AO23" i="2"/>
  <c r="AG24" i="2"/>
  <c r="CC24" i="2"/>
  <c r="AO29" i="2"/>
  <c r="AG30" i="2"/>
  <c r="BU9" i="2"/>
  <c r="EE9" i="2" s="1"/>
  <c r="BU21" i="2"/>
  <c r="EE21" i="2" s="1"/>
  <c r="Y4" i="2"/>
  <c r="BM5" i="2"/>
  <c r="ED5" i="2" s="1"/>
  <c r="BU10" i="2"/>
  <c r="EE10" i="2" s="1"/>
  <c r="Q11" i="2"/>
  <c r="AO14" i="2"/>
  <c r="AG15" i="2"/>
  <c r="CC15" i="2"/>
  <c r="Y16" i="2"/>
  <c r="AG21" i="2"/>
  <c r="CC21" i="2"/>
  <c r="BM23" i="2"/>
  <c r="ED23" i="2" s="1"/>
  <c r="AO26" i="2"/>
  <c r="AG27" i="2"/>
  <c r="Y28" i="2"/>
  <c r="BU28" i="2"/>
  <c r="EE28" i="2" s="1"/>
  <c r="BM29" i="2"/>
  <c r="ED29" i="2" s="1"/>
  <c r="AW31" i="2"/>
  <c r="AG4" i="2"/>
  <c r="CC4" i="2"/>
  <c r="BU5" i="2"/>
  <c r="EE5" i="2" s="1"/>
  <c r="BM6" i="2"/>
  <c r="BM12" i="2"/>
  <c r="ED12" i="2" s="1"/>
  <c r="AW14" i="2"/>
  <c r="AO15" i="2"/>
  <c r="AG16" i="2"/>
  <c r="AO21" i="2"/>
  <c r="BM24" i="2"/>
  <c r="ED24" i="2" s="1"/>
  <c r="AW26" i="2"/>
  <c r="AG28" i="2"/>
  <c r="CC28" i="2"/>
  <c r="BU29" i="2"/>
  <c r="EE29" i="2" s="1"/>
  <c r="BM30" i="2"/>
  <c r="ED30" i="2" s="1"/>
  <c r="Q8" i="2"/>
  <c r="Q20" i="2"/>
  <c r="Q26" i="2"/>
  <c r="Q32" i="2"/>
  <c r="I17" i="2"/>
  <c r="DW17" i="2" s="1"/>
  <c r="Y21" i="2"/>
  <c r="Y7" i="2"/>
  <c r="Y13" i="2"/>
  <c r="Y19" i="2"/>
  <c r="Y25" i="2"/>
  <c r="CS20" i="2"/>
  <c r="CS9" i="2"/>
  <c r="CS27" i="2"/>
  <c r="CK11" i="2"/>
  <c r="CK23" i="2"/>
  <c r="CK20" i="2"/>
  <c r="CK27" i="2"/>
  <c r="CK10" i="2"/>
  <c r="CK22" i="2"/>
  <c r="I15" i="2"/>
  <c r="DW15" i="2" s="1"/>
  <c r="I21" i="2"/>
  <c r="DW21" i="2" s="1"/>
  <c r="I6" i="2"/>
  <c r="DW6" i="2" s="1"/>
  <c r="I12" i="2"/>
  <c r="DW12" i="2" s="1"/>
  <c r="I24" i="2"/>
  <c r="DW24" i="2" s="1"/>
  <c r="Y5" i="2"/>
  <c r="Y29" i="2"/>
  <c r="Y12" i="2"/>
  <c r="Q6" i="2"/>
  <c r="Q12" i="2"/>
  <c r="Q30" i="2"/>
  <c r="Q7" i="2"/>
  <c r="Q13" i="2"/>
  <c r="Q25" i="2"/>
  <c r="Q31" i="2"/>
  <c r="I7" i="2"/>
  <c r="DW7" i="2" s="1"/>
  <c r="I13" i="2"/>
  <c r="DW13" i="2" s="1"/>
  <c r="I25" i="2"/>
  <c r="DW25" i="2" s="1"/>
  <c r="I8" i="2"/>
  <c r="DW8" i="2" s="1"/>
  <c r="I14" i="2"/>
  <c r="DW14" i="2" s="1"/>
  <c r="I26" i="2"/>
  <c r="DW26" i="2" s="1"/>
  <c r="DA10" i="4"/>
  <c r="EI10" i="4" s="1"/>
  <c r="DA20" i="4"/>
  <c r="EI20" i="4" s="1"/>
  <c r="DA25" i="4"/>
  <c r="EI25" i="4" s="1"/>
  <c r="DA31" i="4"/>
  <c r="EI31" i="4" s="1"/>
  <c r="DA13" i="4"/>
  <c r="EI13" i="4" s="1"/>
  <c r="DA23" i="4"/>
  <c r="EI23" i="4" s="1"/>
  <c r="DA28" i="4"/>
  <c r="EI28" i="4" s="1"/>
  <c r="DA8" i="4"/>
  <c r="DA14" i="4"/>
  <c r="EI14" i="4" s="1"/>
  <c r="DA18" i="4"/>
  <c r="DA29" i="4"/>
  <c r="EI29" i="4" s="1"/>
  <c r="DA9" i="4"/>
  <c r="EI9" i="4" s="1"/>
  <c r="DA19" i="4"/>
  <c r="DA30" i="4"/>
  <c r="EI30" i="4" s="1"/>
  <c r="DA4" i="4"/>
  <c r="EI4" i="4" s="1"/>
  <c r="CC27" i="4"/>
  <c r="EF27" i="4" s="1"/>
  <c r="BF5" i="4"/>
  <c r="AG7" i="4"/>
  <c r="DZ7" i="4" s="1"/>
  <c r="AG4" i="4"/>
  <c r="DZ4" i="4" s="1"/>
  <c r="BM5" i="4"/>
  <c r="ED5" i="4" s="1"/>
  <c r="CS6" i="4"/>
  <c r="EH6" i="4" s="1"/>
  <c r="AO7" i="4"/>
  <c r="CC7" i="4"/>
  <c r="EF7" i="4" s="1"/>
  <c r="Y8" i="4"/>
  <c r="BU10" i="4"/>
  <c r="AG12" i="4"/>
  <c r="DZ12" i="4" s="1"/>
  <c r="BU12" i="4"/>
  <c r="CS13" i="4"/>
  <c r="BU16" i="4"/>
  <c r="Q17" i="4"/>
  <c r="BM17" i="4"/>
  <c r="ED17" i="4" s="1"/>
  <c r="Y19" i="4"/>
  <c r="Q22" i="4"/>
  <c r="CK23" i="4"/>
  <c r="AW25" i="4"/>
  <c r="EB25" i="4" s="1"/>
  <c r="CS25" i="4"/>
  <c r="AG26" i="4"/>
  <c r="CS29" i="4"/>
  <c r="EH29" i="4" s="1"/>
  <c r="DA16" i="4"/>
  <c r="DA21" i="4"/>
  <c r="EI21" i="4" s="1"/>
  <c r="CC25" i="4"/>
  <c r="EF25" i="4" s="1"/>
  <c r="CK27" i="4"/>
  <c r="EG27" i="4" s="1"/>
  <c r="Y28" i="4"/>
  <c r="DY28" i="4" s="1"/>
  <c r="I32" i="4"/>
  <c r="CC24" i="4"/>
  <c r="CS14" i="4"/>
  <c r="EH14" i="4" s="1"/>
  <c r="AW8" i="4"/>
  <c r="EB8" i="4" s="1"/>
  <c r="I17" i="4"/>
  <c r="Y22" i="4"/>
  <c r="DY22" i="4" s="1"/>
  <c r="CC19" i="4"/>
  <c r="EF19" i="4" s="1"/>
  <c r="DA7" i="4"/>
  <c r="EI7" i="4" s="1"/>
  <c r="AG9" i="4"/>
  <c r="DZ9" i="4" s="1"/>
  <c r="BF28" i="4"/>
  <c r="CS8" i="4"/>
  <c r="EH8" i="4" s="1"/>
  <c r="AW19" i="4"/>
  <c r="Y23" i="4"/>
  <c r="DY23" i="4" s="1"/>
  <c r="AG25" i="4"/>
  <c r="DZ25" i="4" s="1"/>
  <c r="CK6" i="4"/>
  <c r="AW13" i="4"/>
  <c r="Y21" i="4"/>
  <c r="DY21" i="4" s="1"/>
  <c r="DA24" i="4"/>
  <c r="EI24" i="4" s="1"/>
  <c r="DA13" i="2"/>
  <c r="DA28" i="2"/>
  <c r="AG18" i="2"/>
  <c r="CC30" i="2"/>
  <c r="AW5" i="2"/>
  <c r="AO6" i="2"/>
  <c r="AG7" i="2"/>
  <c r="Y8" i="2"/>
  <c r="BU8" i="2"/>
  <c r="EE8" i="2" s="1"/>
  <c r="Q9" i="2"/>
  <c r="BM9" i="2"/>
  <c r="ED9" i="2" s="1"/>
  <c r="I10" i="2"/>
  <c r="DW10" i="2" s="1"/>
  <c r="DA10" i="2"/>
  <c r="AW11" i="2"/>
  <c r="AG13" i="2"/>
  <c r="Q15" i="2"/>
  <c r="BM15" i="2"/>
  <c r="ED15" i="2" s="1"/>
  <c r="AG9" i="2"/>
  <c r="Y11" i="2"/>
  <c r="AO4" i="2"/>
  <c r="CK4" i="2"/>
  <c r="AG5" i="2"/>
  <c r="CC5" i="2"/>
  <c r="Y6" i="2"/>
  <c r="BU6" i="2"/>
  <c r="EE6" i="2" s="1"/>
  <c r="AW8" i="2"/>
  <c r="AO9" i="2"/>
  <c r="AG10" i="2"/>
  <c r="CC10" i="2"/>
  <c r="AW13" i="2"/>
  <c r="Q17" i="2"/>
  <c r="BM17" i="2"/>
  <c r="ED17" i="2" s="1"/>
  <c r="I18" i="2"/>
  <c r="DW18" i="2" s="1"/>
  <c r="DA18" i="2"/>
  <c r="AG31" i="2"/>
  <c r="CC31" i="2"/>
  <c r="Y32" i="2"/>
  <c r="BU32" i="2"/>
  <c r="EE32" i="2" s="1"/>
  <c r="BU17" i="2"/>
  <c r="EE17" i="2" s="1"/>
  <c r="Q4" i="2"/>
  <c r="AW6" i="2"/>
  <c r="Q14" i="2"/>
  <c r="AW16" i="2"/>
  <c r="AG29" i="2"/>
  <c r="Y30" i="2"/>
  <c r="I31" i="2"/>
  <c r="AW20" i="2"/>
  <c r="AO32" i="2"/>
  <c r="Y9" i="2"/>
  <c r="DA6" i="2"/>
  <c r="EI6" i="2" s="1"/>
  <c r="Q10" i="2"/>
  <c r="BM10" i="2"/>
  <c r="ED10" i="2" s="1"/>
  <c r="DA16" i="2"/>
  <c r="CS17" i="2"/>
  <c r="AO18" i="2"/>
  <c r="CK18" i="2"/>
  <c r="BU19" i="2"/>
  <c r="EE19" i="2" s="1"/>
  <c r="BM31" i="2"/>
  <c r="ED31" i="2" s="1"/>
  <c r="Y23" i="2"/>
  <c r="Q5" i="2"/>
  <c r="AW7" i="2"/>
  <c r="CS7" i="2"/>
  <c r="AO8" i="2"/>
  <c r="Y15" i="2"/>
  <c r="BU15" i="2"/>
  <c r="EE15" i="2" s="1"/>
  <c r="Q16" i="2"/>
  <c r="AG19" i="2"/>
  <c r="CC19" i="2"/>
  <c r="Y20" i="2"/>
  <c r="BU20" i="2"/>
  <c r="EE20" i="2" s="1"/>
  <c r="Q21" i="2"/>
  <c r="BM21" i="2"/>
  <c r="ED21" i="2" s="1"/>
  <c r="I22" i="2"/>
  <c r="DW22" i="2" s="1"/>
  <c r="DA22" i="2"/>
  <c r="AW23" i="2"/>
  <c r="AO24" i="2"/>
  <c r="AG25" i="2"/>
  <c r="CC25" i="2"/>
  <c r="Y26" i="2"/>
  <c r="AW17" i="2"/>
  <c r="AO27" i="2"/>
  <c r="BU16" i="2"/>
  <c r="EE16" i="2" s="1"/>
  <c r="Q29" i="2"/>
  <c r="I30" i="2"/>
  <c r="I4" i="2"/>
  <c r="AO5" i="2"/>
  <c r="DA7" i="2"/>
  <c r="CC9" i="2"/>
  <c r="Y10" i="2"/>
  <c r="I11" i="2"/>
  <c r="DW11" i="2" s="1"/>
  <c r="BU13" i="2"/>
  <c r="EE13" i="2" s="1"/>
  <c r="CC16" i="2"/>
  <c r="Y17" i="2"/>
  <c r="Q18" i="2"/>
  <c r="BM18" i="2"/>
  <c r="ED18" i="2" s="1"/>
  <c r="I19" i="2"/>
  <c r="DW19" i="2" s="1"/>
  <c r="AW19" i="2"/>
  <c r="CS19" i="2"/>
  <c r="AO20" i="2"/>
  <c r="BM22" i="2"/>
  <c r="ED22" i="2" s="1"/>
  <c r="I23" i="2"/>
  <c r="DW23" i="2" s="1"/>
  <c r="I27" i="2"/>
  <c r="DW27" i="2" s="1"/>
  <c r="DA27" i="2"/>
  <c r="AW28" i="2"/>
  <c r="CS31" i="2"/>
  <c r="CC27" i="2"/>
  <c r="AW12" i="2"/>
  <c r="AO16" i="2"/>
  <c r="AG17" i="2"/>
  <c r="CC17" i="2"/>
  <c r="Y18" i="2"/>
  <c r="Q19" i="2"/>
  <c r="Y22" i="2"/>
  <c r="BU22" i="2"/>
  <c r="EE22" i="2" s="1"/>
  <c r="Q23" i="2"/>
  <c r="BU26" i="2"/>
  <c r="EE26" i="2" s="1"/>
  <c r="Q27" i="2"/>
  <c r="BM27" i="2"/>
  <c r="ED27" i="2" s="1"/>
  <c r="I28" i="2"/>
  <c r="DW28" i="2" s="1"/>
  <c r="BU30" i="2"/>
  <c r="EE30" i="2" s="1"/>
  <c r="AW32" i="2"/>
  <c r="BM32" i="2"/>
  <c r="ED32" i="2" s="1"/>
  <c r="BM4" i="2"/>
  <c r="ED4" i="2" s="1"/>
  <c r="I5" i="2"/>
  <c r="DW5" i="2" s="1"/>
  <c r="BM11" i="2"/>
  <c r="ED11" i="2" s="1"/>
  <c r="AO13" i="2"/>
  <c r="Y14" i="2"/>
  <c r="BU14" i="2"/>
  <c r="CS16" i="2"/>
  <c r="AO17" i="2"/>
  <c r="CK17" i="2"/>
  <c r="CC18" i="2"/>
  <c r="I20" i="2"/>
  <c r="CC22" i="2"/>
  <c r="AG26" i="2"/>
  <c r="Y27" i="2"/>
  <c r="I32" i="2"/>
  <c r="BU4" i="2"/>
  <c r="EE4" i="2" s="1"/>
  <c r="BM8" i="2"/>
  <c r="ED8" i="2" s="1"/>
  <c r="I9" i="2"/>
  <c r="BU11" i="2"/>
  <c r="EE11" i="2" s="1"/>
  <c r="AG14" i="2"/>
  <c r="I16" i="2"/>
  <c r="DW16" i="2" s="1"/>
  <c r="AO22" i="2"/>
  <c r="BU23" i="2"/>
  <c r="EE23" i="2" s="1"/>
  <c r="Q24" i="2"/>
  <c r="AW25" i="2"/>
  <c r="BM28" i="2"/>
  <c r="ED28" i="2" s="1"/>
  <c r="AW29" i="2"/>
  <c r="AO30" i="2"/>
  <c r="Y31" i="2"/>
  <c r="BU31" i="2"/>
  <c r="EE31" i="2" s="1"/>
  <c r="CK14" i="2"/>
  <c r="DA21" i="2"/>
  <c r="DA29" i="2"/>
  <c r="CK30" i="2"/>
  <c r="DA14" i="2"/>
  <c r="DA30" i="2"/>
  <c r="DA4" i="2"/>
  <c r="DA11" i="2"/>
  <c r="DA31" i="2"/>
  <c r="DA8" i="2"/>
  <c r="DA15" i="2"/>
  <c r="DA32" i="2"/>
  <c r="DA5" i="2"/>
  <c r="DA12" i="2"/>
  <c r="DA20" i="2"/>
  <c r="CS6" i="2"/>
  <c r="CS10" i="2"/>
  <c r="CS18" i="2"/>
  <c r="CS22" i="2"/>
  <c r="CS26" i="2"/>
  <c r="CK12" i="2"/>
  <c r="CS8" i="2"/>
  <c r="CK9" i="2"/>
  <c r="CK16" i="2"/>
  <c r="CS4" i="2"/>
  <c r="CS11" i="2"/>
  <c r="CS23" i="2"/>
  <c r="CS28" i="2"/>
  <c r="CS32" i="2"/>
  <c r="CS5" i="2"/>
  <c r="CS12" i="2"/>
  <c r="CS21" i="2"/>
  <c r="CS25" i="2"/>
  <c r="CS29" i="2"/>
  <c r="CK8" i="2"/>
  <c r="CK15" i="2"/>
  <c r="CK5" i="2"/>
  <c r="CK21" i="2"/>
  <c r="CK25" i="2"/>
  <c r="CK29" i="2"/>
  <c r="CK6" i="2"/>
  <c r="CK24" i="2"/>
  <c r="CK32" i="2"/>
  <c r="AO4" i="3"/>
  <c r="EM4" i="3" s="1"/>
  <c r="CK4" i="3"/>
  <c r="ES4" i="3" s="1"/>
  <c r="AG5" i="3"/>
  <c r="BU6" i="3"/>
  <c r="EQ6" i="3" s="1"/>
  <c r="Q7" i="3"/>
  <c r="EJ7" i="3" s="1"/>
  <c r="I8" i="3"/>
  <c r="EI8" i="3" s="1"/>
  <c r="AW9" i="3"/>
  <c r="EN9" i="3" s="1"/>
  <c r="CS9" i="3"/>
  <c r="ET9" i="3" s="1"/>
  <c r="AO10" i="3"/>
  <c r="EM10" i="3" s="1"/>
  <c r="CK10" i="3"/>
  <c r="ES10" i="3" s="1"/>
  <c r="AG11" i="3"/>
  <c r="EL11" i="3" s="1"/>
  <c r="CC11" i="3"/>
  <c r="ER11" i="3" s="1"/>
  <c r="Y12" i="3"/>
  <c r="EK12" i="3" s="1"/>
  <c r="BU12" i="3"/>
  <c r="EQ12" i="3" s="1"/>
  <c r="Q13" i="3"/>
  <c r="I14" i="3"/>
  <c r="EI14" i="3" s="1"/>
  <c r="AW15" i="3"/>
  <c r="EN15" i="3" s="1"/>
  <c r="CS15" i="3"/>
  <c r="ET15" i="3" s="1"/>
  <c r="AO16" i="3"/>
  <c r="EM16" i="3" s="1"/>
  <c r="CK16" i="3"/>
  <c r="ES16" i="3" s="1"/>
  <c r="CC17" i="3"/>
  <c r="ER17" i="3" s="1"/>
  <c r="BU18" i="3"/>
  <c r="EQ18" i="3" s="1"/>
  <c r="I20" i="3"/>
  <c r="EI20" i="3" s="1"/>
  <c r="AW21" i="3"/>
  <c r="EN21" i="3" s="1"/>
  <c r="AO22" i="3"/>
  <c r="EM22" i="3" s="1"/>
  <c r="CK22" i="3"/>
  <c r="ES22" i="3" s="1"/>
  <c r="AG23" i="3"/>
  <c r="BU24" i="3"/>
  <c r="EQ24" i="3" s="1"/>
  <c r="Q25" i="3"/>
  <c r="EJ25" i="3" s="1"/>
  <c r="I26" i="3"/>
  <c r="EI26" i="3" s="1"/>
  <c r="AW6" i="3"/>
  <c r="EN6" i="3" s="1"/>
  <c r="DA8" i="3"/>
  <c r="EU8" i="3" s="1"/>
  <c r="DA14" i="3"/>
  <c r="EU14" i="3" s="1"/>
  <c r="DA20" i="3"/>
  <c r="EU20" i="3" s="1"/>
  <c r="DA32" i="3"/>
  <c r="EU32" i="3" s="1"/>
  <c r="CS6" i="3"/>
  <c r="ET6" i="3" s="1"/>
  <c r="DA29" i="3"/>
  <c r="I11" i="3"/>
  <c r="EI11" i="3" s="1"/>
  <c r="AW4" i="3"/>
  <c r="EN4" i="3" s="1"/>
  <c r="I27" i="3"/>
  <c r="EI27" i="3" s="1"/>
  <c r="CS28" i="3"/>
  <c r="ET28" i="3" s="1"/>
  <c r="CC30" i="3"/>
  <c r="ER30" i="3" s="1"/>
  <c r="Y31" i="3"/>
  <c r="EK31" i="3" s="1"/>
  <c r="BU31" i="3"/>
  <c r="EQ31" i="3" s="1"/>
  <c r="Q32" i="3"/>
  <c r="EJ32" i="3" s="1"/>
  <c r="BM32" i="3"/>
  <c r="EP32" i="3" s="1"/>
  <c r="CS30" i="3"/>
  <c r="ET30" i="3" s="1"/>
  <c r="AO7" i="3"/>
  <c r="EM7" i="3" s="1"/>
  <c r="Y8" i="3"/>
  <c r="EK8" i="3" s="1"/>
  <c r="BU8" i="3"/>
  <c r="EQ8" i="3" s="1"/>
  <c r="DA10" i="3"/>
  <c r="EU10" i="3" s="1"/>
  <c r="AW11" i="3"/>
  <c r="EN11" i="3" s="1"/>
  <c r="CC13" i="3"/>
  <c r="ER13" i="3" s="1"/>
  <c r="BU14" i="3"/>
  <c r="EQ14" i="3" s="1"/>
  <c r="AO18" i="3"/>
  <c r="EM18" i="3" s="1"/>
  <c r="AG19" i="3"/>
  <c r="EL19" i="3" s="1"/>
  <c r="DA22" i="3"/>
  <c r="EU22" i="3" s="1"/>
  <c r="CS23" i="3"/>
  <c r="ET23" i="3" s="1"/>
  <c r="CK24" i="3"/>
  <c r="ES24" i="3" s="1"/>
  <c r="CC25" i="3"/>
  <c r="ER25" i="3" s="1"/>
  <c r="BM5" i="3"/>
  <c r="EP5" i="3" s="1"/>
  <c r="CS25" i="3"/>
  <c r="ET25" i="3" s="1"/>
  <c r="AO26" i="3"/>
  <c r="EM26" i="3" s="1"/>
  <c r="AG4" i="3"/>
  <c r="EL4" i="3" s="1"/>
  <c r="CC4" i="3"/>
  <c r="ER4" i="3" s="1"/>
  <c r="Q6" i="3"/>
  <c r="EJ6" i="3" s="1"/>
  <c r="BM6" i="3"/>
  <c r="EP6" i="3" s="1"/>
  <c r="I7" i="3"/>
  <c r="EI7" i="3" s="1"/>
  <c r="AO21" i="3"/>
  <c r="EM21" i="3" s="1"/>
  <c r="CK21" i="3"/>
  <c r="ES21" i="3" s="1"/>
  <c r="CC22" i="3"/>
  <c r="ER22" i="3" s="1"/>
  <c r="Y23" i="3"/>
  <c r="EK23" i="3" s="1"/>
  <c r="Q24" i="3"/>
  <c r="EJ24" i="3" s="1"/>
  <c r="DA25" i="3"/>
  <c r="EU25" i="3" s="1"/>
  <c r="CC18" i="3"/>
  <c r="ER18" i="3" s="1"/>
  <c r="BM9" i="3"/>
  <c r="EP9" i="3" s="1"/>
  <c r="AO12" i="3"/>
  <c r="EM12" i="3" s="1"/>
  <c r="Q21" i="3"/>
  <c r="EJ21" i="3" s="1"/>
  <c r="Q4" i="3"/>
  <c r="EJ4" i="3" s="1"/>
  <c r="CC8" i="3"/>
  <c r="ER8" i="3" s="1"/>
  <c r="DA11" i="3"/>
  <c r="EU11" i="3" s="1"/>
  <c r="CS12" i="3"/>
  <c r="ET12" i="3" s="1"/>
  <c r="AO15" i="3"/>
  <c r="EM15" i="3" s="1"/>
  <c r="CK15" i="3"/>
  <c r="ES15" i="3" s="1"/>
  <c r="AW26" i="3"/>
  <c r="EN26" i="3" s="1"/>
  <c r="CS26" i="3"/>
  <c r="ET26" i="3" s="1"/>
  <c r="AO27" i="3"/>
  <c r="EM27" i="3" s="1"/>
  <c r="CK27" i="3"/>
  <c r="ES27" i="3" s="1"/>
  <c r="AG28" i="3"/>
  <c r="EL28" i="3" s="1"/>
  <c r="BU29" i="3"/>
  <c r="EQ29" i="3" s="1"/>
  <c r="Q30" i="3"/>
  <c r="EJ30" i="3" s="1"/>
  <c r="CS32" i="3"/>
  <c r="ET32" i="3" s="1"/>
  <c r="CK5" i="3"/>
  <c r="ES5" i="3" s="1"/>
  <c r="Y7" i="3"/>
  <c r="EK7" i="3" s="1"/>
  <c r="BU7" i="3"/>
  <c r="EQ7" i="3" s="1"/>
  <c r="DA21" i="3"/>
  <c r="EU21" i="3" s="1"/>
  <c r="CS22" i="3"/>
  <c r="ET22" i="3" s="1"/>
  <c r="AG24" i="3"/>
  <c r="EL24" i="3" s="1"/>
  <c r="CC24" i="3"/>
  <c r="ER24" i="3" s="1"/>
  <c r="Y25" i="3"/>
  <c r="EK25" i="3" s="1"/>
  <c r="BU25" i="3"/>
  <c r="EQ25" i="3" s="1"/>
  <c r="Q26" i="3"/>
  <c r="EJ26" i="3" s="1"/>
  <c r="CK32" i="3"/>
  <c r="ES32" i="3" s="1"/>
  <c r="I22" i="3"/>
  <c r="EI22" i="3" s="1"/>
  <c r="BM4" i="3"/>
  <c r="EP4" i="3" s="1"/>
  <c r="I5" i="3"/>
  <c r="EI5" i="3" s="1"/>
  <c r="CK7" i="3"/>
  <c r="ES7" i="3" s="1"/>
  <c r="I23" i="3"/>
  <c r="EI23" i="3" s="1"/>
  <c r="AW24" i="3"/>
  <c r="EN24" i="3" s="1"/>
  <c r="I30" i="3"/>
  <c r="EI30" i="3" s="1"/>
  <c r="Y4" i="3"/>
  <c r="EK4" i="3" s="1"/>
  <c r="BU4" i="3"/>
  <c r="EQ4" i="3" s="1"/>
  <c r="Q5" i="3"/>
  <c r="EJ5" i="3" s="1"/>
  <c r="CC26" i="3"/>
  <c r="ER26" i="3" s="1"/>
  <c r="DA6" i="3"/>
  <c r="EU6" i="3" s="1"/>
  <c r="AW7" i="3"/>
  <c r="EN7" i="3" s="1"/>
  <c r="CS7" i="3"/>
  <c r="ET7" i="3" s="1"/>
  <c r="CK8" i="3"/>
  <c r="ES8" i="3" s="1"/>
  <c r="AG9" i="3"/>
  <c r="EL9" i="3" s="1"/>
  <c r="CC9" i="3"/>
  <c r="ER9" i="3" s="1"/>
  <c r="Y10" i="3"/>
  <c r="EK10" i="3" s="1"/>
  <c r="BU10" i="3"/>
  <c r="EQ10" i="3" s="1"/>
  <c r="Q11" i="3"/>
  <c r="EJ11" i="3" s="1"/>
  <c r="I12" i="3"/>
  <c r="EI12" i="3" s="1"/>
  <c r="DA12" i="3"/>
  <c r="EU12" i="3" s="1"/>
  <c r="AW13" i="3"/>
  <c r="EN13" i="3" s="1"/>
  <c r="CS13" i="3"/>
  <c r="ET13" i="3" s="1"/>
  <c r="CK14" i="3"/>
  <c r="ES14" i="3" s="1"/>
  <c r="AG15" i="3"/>
  <c r="EL15" i="3" s="1"/>
  <c r="Q17" i="3"/>
  <c r="EJ17" i="3" s="1"/>
  <c r="BM17" i="3"/>
  <c r="EP17" i="3" s="1"/>
  <c r="I18" i="3"/>
  <c r="EI18" i="3" s="1"/>
  <c r="DA18" i="3"/>
  <c r="AW19" i="3"/>
  <c r="EN19" i="3" s="1"/>
  <c r="CS19" i="3"/>
  <c r="ET19" i="3" s="1"/>
  <c r="AO20" i="3"/>
  <c r="EM20" i="3" s="1"/>
  <c r="CK20" i="3"/>
  <c r="ES20" i="3" s="1"/>
  <c r="CC21" i="3"/>
  <c r="ER21" i="3" s="1"/>
  <c r="Y22" i="3"/>
  <c r="EK22" i="3" s="1"/>
  <c r="BU22" i="3"/>
  <c r="EQ22" i="3" s="1"/>
  <c r="Q23" i="3"/>
  <c r="EJ23" i="3" s="1"/>
  <c r="BM7" i="3"/>
  <c r="EP7" i="3" s="1"/>
  <c r="BU23" i="3"/>
  <c r="EQ23" i="3" s="1"/>
  <c r="I25" i="3"/>
  <c r="EI25" i="3" s="1"/>
  <c r="I31" i="3"/>
  <c r="EI31" i="3" s="1"/>
  <c r="DA31" i="3"/>
  <c r="EU31" i="3" s="1"/>
  <c r="AW32" i="3"/>
  <c r="EN32" i="3" s="1"/>
  <c r="AW5" i="3"/>
  <c r="EN5" i="3" s="1"/>
  <c r="CS5" i="3"/>
  <c r="ET5" i="3" s="1"/>
  <c r="BM8" i="3"/>
  <c r="EP8" i="3" s="1"/>
  <c r="DA9" i="3"/>
  <c r="EU9" i="3" s="1"/>
  <c r="AO11" i="3"/>
  <c r="EM11" i="3" s="1"/>
  <c r="CK11" i="3"/>
  <c r="ES11" i="3" s="1"/>
  <c r="CC12" i="3"/>
  <c r="ER12" i="3" s="1"/>
  <c r="Y13" i="3"/>
  <c r="EK13" i="3" s="1"/>
  <c r="BM14" i="3"/>
  <c r="EP14" i="3" s="1"/>
  <c r="I15" i="3"/>
  <c r="EI15" i="3" s="1"/>
  <c r="DA15" i="3"/>
  <c r="EU15" i="3" s="1"/>
  <c r="AO17" i="3"/>
  <c r="EM17" i="3" s="1"/>
  <c r="CK17" i="3"/>
  <c r="ES17" i="3" s="1"/>
  <c r="Y19" i="3"/>
  <c r="EK19" i="3" s="1"/>
  <c r="Q20" i="3"/>
  <c r="EJ20" i="3" s="1"/>
  <c r="BM20" i="3"/>
  <c r="EP20" i="3" s="1"/>
  <c r="AW27" i="3"/>
  <c r="EN27" i="3" s="1"/>
  <c r="AO28" i="3"/>
  <c r="EM28" i="3" s="1"/>
  <c r="CK28" i="3"/>
  <c r="ES28" i="3" s="1"/>
  <c r="Y30" i="3"/>
  <c r="EK30" i="3" s="1"/>
  <c r="I32" i="3"/>
  <c r="EI32" i="3" s="1"/>
  <c r="DA5" i="3"/>
  <c r="DA16" i="3"/>
  <c r="EU16" i="3" s="1"/>
  <c r="CS17" i="3"/>
  <c r="ET17" i="3" s="1"/>
  <c r="AG8" i="3"/>
  <c r="EL8" i="3" s="1"/>
  <c r="Y9" i="3"/>
  <c r="EK9" i="3" s="1"/>
  <c r="BU9" i="3"/>
  <c r="EQ9" i="3" s="1"/>
  <c r="Q10" i="3"/>
  <c r="EJ10" i="3" s="1"/>
  <c r="BM10" i="3"/>
  <c r="EP10" i="3" s="1"/>
  <c r="AW12" i="3"/>
  <c r="EN12" i="3" s="1"/>
  <c r="AO13" i="3"/>
  <c r="EM13" i="3" s="1"/>
  <c r="Q16" i="3"/>
  <c r="EJ16" i="3" s="1"/>
  <c r="CS18" i="3"/>
  <c r="ET18" i="3" s="1"/>
  <c r="AG20" i="3"/>
  <c r="EL20" i="3" s="1"/>
  <c r="AG25" i="3"/>
  <c r="EL25" i="3" s="1"/>
  <c r="CS29" i="3"/>
  <c r="ET29" i="3" s="1"/>
  <c r="AG31" i="3"/>
  <c r="EL31" i="3" s="1"/>
  <c r="CC31" i="3"/>
  <c r="ER31" i="3" s="1"/>
  <c r="BU32" i="3"/>
  <c r="EQ32" i="3" s="1"/>
  <c r="AO8" i="3"/>
  <c r="EM8" i="3" s="1"/>
  <c r="AW8" i="3"/>
  <c r="EN8" i="3" s="1"/>
  <c r="BU16" i="3"/>
  <c r="EQ16" i="3" s="1"/>
  <c r="DA24" i="3"/>
  <c r="EU24" i="3" s="1"/>
  <c r="AW25" i="3"/>
  <c r="EN25" i="3" s="1"/>
  <c r="CC5" i="3"/>
  <c r="ER5" i="3" s="1"/>
  <c r="Y6" i="3"/>
  <c r="EK6" i="3" s="1"/>
  <c r="CS8" i="3"/>
  <c r="ET8" i="3" s="1"/>
  <c r="AO9" i="3"/>
  <c r="EM9" i="3" s="1"/>
  <c r="CK9" i="3"/>
  <c r="ES9" i="3" s="1"/>
  <c r="AG10" i="3"/>
  <c r="EL10" i="3" s="1"/>
  <c r="CC10" i="3"/>
  <c r="ER10" i="3" s="1"/>
  <c r="BU11" i="3"/>
  <c r="EQ11" i="3" s="1"/>
  <c r="I13" i="3"/>
  <c r="EI13" i="3" s="1"/>
  <c r="AW14" i="3"/>
  <c r="EN14" i="3" s="1"/>
  <c r="AG16" i="3"/>
  <c r="EL16" i="3" s="1"/>
  <c r="Y17" i="3"/>
  <c r="EK17" i="3" s="1"/>
  <c r="BM18" i="3"/>
  <c r="EP18" i="3" s="1"/>
  <c r="DA19" i="3"/>
  <c r="EU19" i="3" s="1"/>
  <c r="AW20" i="3"/>
  <c r="EN20" i="3" s="1"/>
  <c r="BM23" i="3"/>
  <c r="EP23" i="3" s="1"/>
  <c r="AG27" i="3"/>
  <c r="EL27" i="3" s="1"/>
  <c r="CC27" i="3"/>
  <c r="ER27" i="3" s="1"/>
  <c r="Y28" i="3"/>
  <c r="EK28" i="3" s="1"/>
  <c r="BU28" i="3"/>
  <c r="EQ28" i="3" s="1"/>
  <c r="Q29" i="3"/>
  <c r="EJ29" i="3" s="1"/>
  <c r="BM29" i="3"/>
  <c r="EP29" i="3" s="1"/>
  <c r="AW31" i="3"/>
  <c r="EN31" i="3" s="1"/>
  <c r="CS31" i="3"/>
  <c r="ET31" i="3" s="1"/>
  <c r="AO32" i="3"/>
  <c r="EM32" i="3" s="1"/>
  <c r="BF5" i="3"/>
  <c r="AO5" i="3"/>
  <c r="EM5" i="3" s="1"/>
  <c r="Y14" i="3"/>
  <c r="EK14" i="3" s="1"/>
  <c r="CS4" i="3"/>
  <c r="ET4" i="3" s="1"/>
  <c r="BU5" i="3"/>
  <c r="EQ5" i="3" s="1"/>
  <c r="I6" i="3"/>
  <c r="EI6" i="3" s="1"/>
  <c r="CK6" i="3"/>
  <c r="ES6" i="3" s="1"/>
  <c r="DA7" i="3"/>
  <c r="EU7" i="3" s="1"/>
  <c r="Q12" i="3"/>
  <c r="EJ12" i="3" s="1"/>
  <c r="Y16" i="3"/>
  <c r="EK16" i="3" s="1"/>
  <c r="BM19" i="3"/>
  <c r="EP19" i="3" s="1"/>
  <c r="BU21" i="3"/>
  <c r="EQ21" i="3" s="1"/>
  <c r="AO23" i="3"/>
  <c r="EM23" i="3" s="1"/>
  <c r="Y24" i="3"/>
  <c r="EK24" i="3" s="1"/>
  <c r="DA28" i="3"/>
  <c r="EU28" i="3" s="1"/>
  <c r="CK29" i="3"/>
  <c r="ES29" i="3" s="1"/>
  <c r="AG30" i="3"/>
  <c r="EL30" i="3" s="1"/>
  <c r="BM31" i="3"/>
  <c r="EP31" i="3" s="1"/>
  <c r="CC19" i="3"/>
  <c r="ER19" i="3" s="1"/>
  <c r="Q8" i="3"/>
  <c r="EJ8" i="3" s="1"/>
  <c r="AW10" i="3"/>
  <c r="EN10" i="3" s="1"/>
  <c r="Y11" i="3"/>
  <c r="EK11" i="3" s="1"/>
  <c r="BM11" i="3"/>
  <c r="EP11" i="3" s="1"/>
  <c r="AG12" i="3"/>
  <c r="EL12" i="3" s="1"/>
  <c r="AO14" i="3"/>
  <c r="EM14" i="3" s="1"/>
  <c r="CC14" i="3"/>
  <c r="ER14" i="3" s="1"/>
  <c r="Q15" i="3"/>
  <c r="EJ15" i="3" s="1"/>
  <c r="BM15" i="3"/>
  <c r="EP15" i="3" s="1"/>
  <c r="AW16" i="3"/>
  <c r="EN16" i="3" s="1"/>
  <c r="AG17" i="3"/>
  <c r="EL17" i="3" s="1"/>
  <c r="BU17" i="3"/>
  <c r="EQ17" i="3" s="1"/>
  <c r="BF18" i="3"/>
  <c r="Y20" i="3"/>
  <c r="EK20" i="3" s="1"/>
  <c r="CS21" i="3"/>
  <c r="ET21" i="3" s="1"/>
  <c r="AG22" i="3"/>
  <c r="EL22" i="3" s="1"/>
  <c r="BM26" i="3"/>
  <c r="EP26" i="3" s="1"/>
  <c r="AO31" i="3"/>
  <c r="EM31" i="3" s="1"/>
  <c r="Y32" i="3"/>
  <c r="EK32" i="3" s="1"/>
  <c r="CK30" i="3"/>
  <c r="ES30" i="3" s="1"/>
  <c r="AG6" i="3"/>
  <c r="EL6" i="3" s="1"/>
  <c r="Q18" i="3"/>
  <c r="EJ18" i="3" s="1"/>
  <c r="BU20" i="3"/>
  <c r="EQ20" i="3" s="1"/>
  <c r="Y26" i="3"/>
  <c r="EK26" i="3" s="1"/>
  <c r="BF27" i="3"/>
  <c r="Y29" i="3"/>
  <c r="EK29" i="3" s="1"/>
  <c r="AW29" i="3"/>
  <c r="EN29" i="3" s="1"/>
  <c r="I4" i="3"/>
  <c r="EI4" i="3" s="1"/>
  <c r="Y5" i="3"/>
  <c r="CS10" i="3"/>
  <c r="ET10" i="3" s="1"/>
  <c r="BM13" i="3"/>
  <c r="EP13" i="3" s="1"/>
  <c r="DA13" i="3"/>
  <c r="EU13" i="3" s="1"/>
  <c r="Y18" i="3"/>
  <c r="I19" i="3"/>
  <c r="EI19" i="3" s="1"/>
  <c r="CK25" i="3"/>
  <c r="ES25" i="3" s="1"/>
  <c r="BU26" i="3"/>
  <c r="EQ26" i="3" s="1"/>
  <c r="Q27" i="3"/>
  <c r="EJ27" i="3" s="1"/>
  <c r="BM27" i="3"/>
  <c r="EP27" i="3" s="1"/>
  <c r="DA27" i="3"/>
  <c r="EU27" i="3" s="1"/>
  <c r="AG29" i="3"/>
  <c r="EL29" i="3" s="1"/>
  <c r="BM30" i="3"/>
  <c r="EP30" i="3" s="1"/>
  <c r="AW23" i="3"/>
  <c r="EN23" i="3" s="1"/>
  <c r="CC16" i="3"/>
  <c r="ER16" i="3" s="1"/>
  <c r="CS20" i="3"/>
  <c r="ET20" i="3" s="1"/>
  <c r="AO30" i="3"/>
  <c r="EM30" i="3" s="1"/>
  <c r="CC6" i="3"/>
  <c r="ER6" i="3" s="1"/>
  <c r="I9" i="3"/>
  <c r="EI9" i="3" s="1"/>
  <c r="BU13" i="3"/>
  <c r="CS14" i="3"/>
  <c r="AW17" i="3"/>
  <c r="EN17" i="3" s="1"/>
  <c r="Q19" i="3"/>
  <c r="EJ19" i="3" s="1"/>
  <c r="CC23" i="3"/>
  <c r="ER23" i="3" s="1"/>
  <c r="BM24" i="3"/>
  <c r="EP24" i="3" s="1"/>
  <c r="I28" i="3"/>
  <c r="EI28" i="3" s="1"/>
  <c r="AW28" i="3"/>
  <c r="EN28" i="3" s="1"/>
  <c r="AO29" i="3"/>
  <c r="EM29" i="3" s="1"/>
  <c r="DA24" i="2"/>
  <c r="CS14" i="2"/>
  <c r="CK26" i="2"/>
  <c r="DA25" i="2"/>
  <c r="DA19" i="2"/>
  <c r="CS13" i="2"/>
  <c r="AG22" i="2"/>
  <c r="CC23" i="2"/>
  <c r="AO12" i="2"/>
  <c r="BU25" i="2"/>
  <c r="BM26" i="2"/>
  <c r="EC25" i="2"/>
  <c r="BM14" i="2"/>
  <c r="CK31" i="2"/>
  <c r="CC26" i="2"/>
  <c r="Q28" i="2"/>
  <c r="I29" i="2"/>
  <c r="AW15" i="2"/>
  <c r="DA17" i="2"/>
  <c r="DA23" i="2"/>
  <c r="CK28" i="2"/>
  <c r="CK13" i="2"/>
  <c r="BM16" i="2"/>
  <c r="ED16" i="2" s="1"/>
  <c r="AO19" i="2"/>
  <c r="Q22" i="2"/>
  <c r="CS24" i="2"/>
  <c r="BU27" i="2"/>
  <c r="AW30" i="2"/>
  <c r="CS15" i="2"/>
  <c r="BU18" i="2"/>
  <c r="AW21" i="2"/>
  <c r="Y24" i="2"/>
  <c r="DA26" i="2"/>
  <c r="CC29" i="2"/>
  <c r="BF22" i="3"/>
  <c r="BF4" i="3"/>
  <c r="BF6" i="3"/>
  <c r="BF30" i="3"/>
  <c r="BF25" i="3"/>
  <c r="BF13" i="3"/>
  <c r="BM12" i="3"/>
  <c r="BF14" i="3"/>
  <c r="I16" i="3"/>
  <c r="EI16" i="3" s="1"/>
  <c r="CK18" i="3"/>
  <c r="ES18" i="3" s="1"/>
  <c r="BM21" i="3"/>
  <c r="AO24" i="3"/>
  <c r="EM24" i="3" s="1"/>
  <c r="BF16" i="3"/>
  <c r="BF26" i="3"/>
  <c r="BF21" i="3"/>
  <c r="BF9" i="3"/>
  <c r="BF24" i="3"/>
  <c r="BF12" i="3"/>
  <c r="BF11" i="3"/>
  <c r="BF7" i="3"/>
  <c r="BF10" i="3"/>
  <c r="BF8" i="3"/>
  <c r="BF19" i="3"/>
  <c r="BF15" i="3"/>
  <c r="AG7" i="3"/>
  <c r="EL7" i="3" s="1"/>
  <c r="I10" i="3"/>
  <c r="EI10" i="3" s="1"/>
  <c r="CK12" i="3"/>
  <c r="ES12" i="3" s="1"/>
  <c r="CC15" i="3"/>
  <c r="ER15" i="3" s="1"/>
  <c r="AG21" i="3"/>
  <c r="EL21" i="3" s="1"/>
  <c r="I24" i="3"/>
  <c r="BM25" i="3"/>
  <c r="EP25" i="3" s="1"/>
  <c r="Y27" i="3"/>
  <c r="EK27" i="3" s="1"/>
  <c r="Q28" i="3"/>
  <c r="EJ28" i="3" s="1"/>
  <c r="CC29" i="3"/>
  <c r="ER29" i="3" s="1"/>
  <c r="BU30" i="3"/>
  <c r="EQ30" i="3" s="1"/>
  <c r="BF28" i="3"/>
  <c r="AO6" i="3"/>
  <c r="Q9" i="3"/>
  <c r="EJ9" i="3" s="1"/>
  <c r="CS11" i="3"/>
  <c r="ET11" i="3" s="1"/>
  <c r="AG14" i="3"/>
  <c r="EL14" i="3" s="1"/>
  <c r="I17" i="3"/>
  <c r="EI17" i="3" s="1"/>
  <c r="AG18" i="3"/>
  <c r="EL18" i="3" s="1"/>
  <c r="CK19" i="3"/>
  <c r="ES19" i="3" s="1"/>
  <c r="I21" i="3"/>
  <c r="EI21" i="3" s="1"/>
  <c r="BM22" i="3"/>
  <c r="EP22" i="3" s="1"/>
  <c r="CK23" i="3"/>
  <c r="ES23" i="3" s="1"/>
  <c r="AO25" i="3"/>
  <c r="EM25" i="3" s="1"/>
  <c r="DA26" i="3"/>
  <c r="EU26" i="3" s="1"/>
  <c r="CS27" i="3"/>
  <c r="ET27" i="3" s="1"/>
  <c r="BM28" i="3"/>
  <c r="EP28" i="3" s="1"/>
  <c r="Q31" i="3"/>
  <c r="EJ31" i="3" s="1"/>
  <c r="BF23" i="3"/>
  <c r="BF29" i="3"/>
  <c r="BF32" i="3"/>
  <c r="BF31" i="3"/>
  <c r="DA4" i="3"/>
  <c r="EU4" i="3" s="1"/>
  <c r="CC7" i="3"/>
  <c r="AG13" i="3"/>
  <c r="EL13" i="3" s="1"/>
  <c r="Q14" i="3"/>
  <c r="EJ14" i="3" s="1"/>
  <c r="BU15" i="3"/>
  <c r="EQ15" i="3" s="1"/>
  <c r="CS16" i="3"/>
  <c r="ET16" i="3" s="1"/>
  <c r="BF17" i="3"/>
  <c r="AW18" i="3"/>
  <c r="EN18" i="3" s="1"/>
  <c r="BU19" i="3"/>
  <c r="Y21" i="3"/>
  <c r="EK21" i="3" s="1"/>
  <c r="AW22" i="3"/>
  <c r="DA23" i="3"/>
  <c r="EU23" i="3" s="1"/>
  <c r="CK26" i="3"/>
  <c r="CC28" i="3"/>
  <c r="ER28" i="3" s="1"/>
  <c r="DA30" i="3"/>
  <c r="EU30" i="3" s="1"/>
  <c r="AG32" i="3"/>
  <c r="EL32" i="3" s="1"/>
  <c r="CK13" i="3"/>
  <c r="ES13" i="3" s="1"/>
  <c r="Y15" i="3"/>
  <c r="EK15" i="3" s="1"/>
  <c r="BM16" i="3"/>
  <c r="EP16" i="3" s="1"/>
  <c r="DA17" i="3"/>
  <c r="AO19" i="3"/>
  <c r="EM19" i="3" s="1"/>
  <c r="CC20" i="3"/>
  <c r="ER20" i="3" s="1"/>
  <c r="Q22" i="3"/>
  <c r="CS24" i="3"/>
  <c r="ET24" i="3" s="1"/>
  <c r="AG26" i="3"/>
  <c r="EL26" i="3" s="1"/>
  <c r="BU27" i="3"/>
  <c r="EQ27" i="3" s="1"/>
  <c r="I29" i="3"/>
  <c r="EI29" i="3" s="1"/>
  <c r="AW30" i="3"/>
  <c r="EN30" i="3" s="1"/>
  <c r="CK31" i="3"/>
  <c r="ES31" i="3" s="1"/>
  <c r="BF20" i="3"/>
  <c r="I15" i="4"/>
  <c r="I20" i="4"/>
  <c r="I23" i="4"/>
  <c r="I6" i="4"/>
  <c r="I31" i="4"/>
  <c r="I11" i="4"/>
  <c r="I13" i="4"/>
  <c r="I27" i="4"/>
  <c r="I14" i="4"/>
  <c r="I18" i="4"/>
  <c r="I7" i="4"/>
  <c r="I12" i="4"/>
  <c r="I28" i="4"/>
  <c r="BF21" i="4"/>
  <c r="BF26" i="4"/>
  <c r="BF11" i="4"/>
  <c r="BF22" i="4"/>
  <c r="BF20" i="4"/>
  <c r="BF27" i="4"/>
  <c r="BF24" i="4"/>
  <c r="BF32" i="4"/>
  <c r="BF25" i="4"/>
  <c r="BF29" i="4"/>
  <c r="BF6" i="4"/>
  <c r="BF30" i="4"/>
  <c r="BF8" i="4"/>
  <c r="BF12" i="4"/>
  <c r="BF23" i="4"/>
  <c r="BF31" i="4"/>
  <c r="BF7" i="4"/>
  <c r="CC16" i="4"/>
  <c r="EF16" i="4" s="1"/>
  <c r="I25" i="4"/>
  <c r="BM30" i="4"/>
  <c r="ED30" i="4" s="1"/>
  <c r="BF9" i="4"/>
  <c r="BF10" i="4"/>
  <c r="BF17" i="4"/>
  <c r="BF19" i="4"/>
  <c r="BF18" i="4"/>
  <c r="AG20" i="4"/>
  <c r="AG21" i="4"/>
  <c r="DZ21" i="4" s="1"/>
  <c r="BF15" i="4"/>
  <c r="BF4" i="4"/>
  <c r="BF14" i="4"/>
  <c r="AG22" i="4"/>
  <c r="DZ22" i="4" s="1"/>
  <c r="BM29" i="4"/>
  <c r="ED29" i="4" s="1"/>
  <c r="BF16" i="4"/>
  <c r="BF13" i="4"/>
  <c r="DT5" i="4"/>
  <c r="DT6" i="4"/>
  <c r="DT7" i="4"/>
  <c r="DT8" i="4"/>
  <c r="DT9" i="4"/>
  <c r="DT10" i="4"/>
  <c r="DT11" i="4"/>
  <c r="DT12" i="4"/>
  <c r="DT13" i="4"/>
  <c r="DT14" i="4"/>
  <c r="DT15" i="4"/>
  <c r="DT16" i="4"/>
  <c r="DT17" i="4"/>
  <c r="DT18" i="4"/>
  <c r="DT19" i="4"/>
  <c r="DT20" i="4"/>
  <c r="DT21" i="4"/>
  <c r="DT22" i="4"/>
  <c r="DT23" i="4"/>
  <c r="DT24" i="4"/>
  <c r="DT25" i="4"/>
  <c r="DT26" i="4"/>
  <c r="DT27" i="4"/>
  <c r="DT28" i="4"/>
  <c r="DT29" i="4"/>
  <c r="DT30" i="4"/>
  <c r="DT31" i="4"/>
  <c r="DT32" i="4"/>
  <c r="DT4" i="4"/>
  <c r="DM5" i="4"/>
  <c r="DM6" i="4"/>
  <c r="DM7" i="4"/>
  <c r="DM8" i="4"/>
  <c r="DM9" i="4"/>
  <c r="DM10" i="4"/>
  <c r="DM11" i="4"/>
  <c r="DM12" i="4"/>
  <c r="DM13" i="4"/>
  <c r="DM14" i="4"/>
  <c r="DM15" i="4"/>
  <c r="DM16" i="4"/>
  <c r="DM17" i="4"/>
  <c r="DM18" i="4"/>
  <c r="DM19" i="4"/>
  <c r="DM20" i="4"/>
  <c r="DM21" i="4"/>
  <c r="DM22" i="4"/>
  <c r="DM23" i="4"/>
  <c r="DM24" i="4"/>
  <c r="DM25" i="4"/>
  <c r="DM26" i="4"/>
  <c r="DM27" i="4"/>
  <c r="DM28" i="4"/>
  <c r="DM29" i="4"/>
  <c r="DM30" i="4"/>
  <c r="DM31" i="4"/>
  <c r="DM32" i="4"/>
  <c r="DM4" i="4"/>
  <c r="EW5" i="3"/>
  <c r="EW6" i="3"/>
  <c r="EW7" i="3"/>
  <c r="EW8" i="3"/>
  <c r="EW9" i="3"/>
  <c r="EW10" i="3"/>
  <c r="EW11" i="3"/>
  <c r="EW12" i="3"/>
  <c r="EW13" i="3"/>
  <c r="EW14" i="3"/>
  <c r="EW15" i="3"/>
  <c r="EW16" i="3"/>
  <c r="EW17" i="3"/>
  <c r="EW18" i="3"/>
  <c r="EW19" i="3"/>
  <c r="EW20" i="3"/>
  <c r="EW21" i="3"/>
  <c r="EW22" i="3"/>
  <c r="EW23" i="3"/>
  <c r="EW24" i="3"/>
  <c r="EW25" i="3"/>
  <c r="EW26" i="3"/>
  <c r="EW27" i="3"/>
  <c r="EW28" i="3"/>
  <c r="EW29" i="3"/>
  <c r="EW30" i="3"/>
  <c r="EW31" i="3"/>
  <c r="EW32" i="3"/>
  <c r="FM5" i="3"/>
  <c r="FM6" i="3"/>
  <c r="FM7" i="3"/>
  <c r="FM8" i="3"/>
  <c r="FM9" i="3"/>
  <c r="FM10" i="3"/>
  <c r="FM11" i="3"/>
  <c r="FM12" i="3"/>
  <c r="FM13" i="3"/>
  <c r="FM14" i="3"/>
  <c r="FM15" i="3"/>
  <c r="FM16" i="3"/>
  <c r="FM17" i="3"/>
  <c r="FM18" i="3"/>
  <c r="FM19" i="3"/>
  <c r="FM20" i="3"/>
  <c r="FM21" i="3"/>
  <c r="FM22" i="3"/>
  <c r="FM23" i="3"/>
  <c r="FM24" i="3"/>
  <c r="FM25" i="3"/>
  <c r="FM26" i="3"/>
  <c r="FM27" i="3"/>
  <c r="FM28" i="3"/>
  <c r="FM29" i="3"/>
  <c r="FM30" i="3"/>
  <c r="FM31" i="3"/>
  <c r="FM32" i="3"/>
  <c r="FM4" i="3"/>
  <c r="EW4" i="3"/>
  <c r="EA4" i="3"/>
  <c r="FA5" i="2"/>
  <c r="FA6" i="2"/>
  <c r="FA7" i="2"/>
  <c r="FA8" i="2"/>
  <c r="FA9" i="2"/>
  <c r="FA10" i="2"/>
  <c r="FA11" i="2"/>
  <c r="FA12" i="2"/>
  <c r="FA13" i="2"/>
  <c r="FA14" i="2"/>
  <c r="FA15" i="2"/>
  <c r="FA16" i="2"/>
  <c r="FA17" i="2"/>
  <c r="FA18" i="2"/>
  <c r="FA19" i="2"/>
  <c r="FA20" i="2"/>
  <c r="FA21" i="2"/>
  <c r="FA22" i="2"/>
  <c r="FA23" i="2"/>
  <c r="FA24" i="2"/>
  <c r="FA25" i="2"/>
  <c r="FA26" i="2"/>
  <c r="FA27" i="2"/>
  <c r="FA28" i="2"/>
  <c r="FA29" i="2"/>
  <c r="FA30" i="2"/>
  <c r="FA31" i="2"/>
  <c r="FA32" i="2"/>
  <c r="FA4" i="2"/>
  <c r="EK5" i="2"/>
  <c r="EK6" i="2"/>
  <c r="EK7" i="2"/>
  <c r="EK8" i="2"/>
  <c r="EK9" i="2"/>
  <c r="EK10" i="2"/>
  <c r="EK11" i="2"/>
  <c r="EK12" i="2"/>
  <c r="EK13" i="2"/>
  <c r="EK14" i="2"/>
  <c r="EK15" i="2"/>
  <c r="EK16" i="2"/>
  <c r="EK17" i="2"/>
  <c r="EK18" i="2"/>
  <c r="EK19" i="2"/>
  <c r="EK20" i="2"/>
  <c r="EK21" i="2"/>
  <c r="EK22" i="2"/>
  <c r="EK23" i="2"/>
  <c r="EK24" i="2"/>
  <c r="EK25" i="2"/>
  <c r="EK26" i="2"/>
  <c r="EK27" i="2"/>
  <c r="EK28" i="2"/>
  <c r="EK29" i="2"/>
  <c r="EK30" i="2"/>
  <c r="EK31" i="2"/>
  <c r="EK32" i="2"/>
  <c r="EK4" i="2"/>
  <c r="DT5" i="2"/>
  <c r="DT6" i="2"/>
  <c r="DT7" i="2"/>
  <c r="DT8" i="2"/>
  <c r="DT9" i="2"/>
  <c r="DT10" i="2"/>
  <c r="DT11" i="2"/>
  <c r="DT12" i="2"/>
  <c r="DT13" i="2"/>
  <c r="DT14" i="2"/>
  <c r="DT15" i="2"/>
  <c r="DT16" i="2"/>
  <c r="DT17" i="2"/>
  <c r="DT18" i="2"/>
  <c r="DT19" i="2"/>
  <c r="DT20" i="2"/>
  <c r="DT21" i="2"/>
  <c r="DT22" i="2"/>
  <c r="DT23" i="2"/>
  <c r="DT24" i="2"/>
  <c r="DT25" i="2"/>
  <c r="DT26" i="2"/>
  <c r="DT27" i="2"/>
  <c r="DT28" i="2"/>
  <c r="DT29" i="2"/>
  <c r="DT30" i="2"/>
  <c r="DT31" i="2"/>
  <c r="DT32" i="2"/>
  <c r="DT4" i="2"/>
  <c r="DM5" i="2"/>
  <c r="DM6" i="2"/>
  <c r="DM7" i="2"/>
  <c r="DM8" i="2"/>
  <c r="DM9" i="2"/>
  <c r="DM10" i="2"/>
  <c r="DM11" i="2"/>
  <c r="DM12" i="2"/>
  <c r="DM13" i="2"/>
  <c r="DM14" i="2"/>
  <c r="DM15" i="2"/>
  <c r="DM16" i="2"/>
  <c r="DM17" i="2"/>
  <c r="DM18" i="2"/>
  <c r="DM19" i="2"/>
  <c r="DM20" i="2"/>
  <c r="DM21" i="2"/>
  <c r="DM22" i="2"/>
  <c r="DM23" i="2"/>
  <c r="DM24" i="2"/>
  <c r="DM25" i="2"/>
  <c r="DM26" i="2"/>
  <c r="DM27" i="2"/>
  <c r="DM28" i="2"/>
  <c r="DM29" i="2"/>
  <c r="DM30" i="2"/>
  <c r="DM31" i="2"/>
  <c r="DM32" i="2"/>
  <c r="DM4" i="2"/>
  <c r="FA5" i="4"/>
  <c r="FA6" i="4"/>
  <c r="FA7" i="4"/>
  <c r="FA8" i="4"/>
  <c r="FA9" i="4"/>
  <c r="FA10" i="4"/>
  <c r="FA11" i="4"/>
  <c r="FA12" i="4"/>
  <c r="FA13" i="4"/>
  <c r="FA14" i="4"/>
  <c r="FA15" i="4"/>
  <c r="FA16" i="4"/>
  <c r="FA17" i="4"/>
  <c r="FA18" i="4"/>
  <c r="FA19" i="4"/>
  <c r="FA20" i="4"/>
  <c r="FA21" i="4"/>
  <c r="FA22" i="4"/>
  <c r="FA23" i="4"/>
  <c r="FA24" i="4"/>
  <c r="FA25" i="4"/>
  <c r="FA26" i="4"/>
  <c r="FA27" i="4"/>
  <c r="FA28" i="4"/>
  <c r="FA29" i="4"/>
  <c r="FA30" i="4"/>
  <c r="FA31" i="4"/>
  <c r="FA32" i="4"/>
  <c r="FA4" i="4"/>
  <c r="EK5" i="4"/>
  <c r="EK6" i="4"/>
  <c r="EK7" i="4"/>
  <c r="EK8" i="4"/>
  <c r="EK9" i="4"/>
  <c r="EK10" i="4"/>
  <c r="EK11" i="4"/>
  <c r="EK12" i="4"/>
  <c r="EK13" i="4"/>
  <c r="EK14" i="4"/>
  <c r="EK15" i="4"/>
  <c r="EK16" i="4"/>
  <c r="EK17" i="4"/>
  <c r="EK18" i="4"/>
  <c r="EK19" i="4"/>
  <c r="EK20" i="4"/>
  <c r="EK21" i="4"/>
  <c r="EK22" i="4"/>
  <c r="EK23" i="4"/>
  <c r="EK24" i="4"/>
  <c r="EK25" i="4"/>
  <c r="EK26" i="4"/>
  <c r="EK27" i="4"/>
  <c r="EK28" i="4"/>
  <c r="EK29" i="4"/>
  <c r="EK30" i="4"/>
  <c r="EK31" i="4"/>
  <c r="EK32" i="4"/>
  <c r="EK4" i="4"/>
  <c r="EF5" i="3"/>
  <c r="EF6" i="3"/>
  <c r="EF7" i="3"/>
  <c r="EF8" i="3"/>
  <c r="EF9" i="3"/>
  <c r="EF10" i="3"/>
  <c r="EF11" i="3"/>
  <c r="EF12" i="3"/>
  <c r="EF13" i="3"/>
  <c r="EF14" i="3"/>
  <c r="EF15" i="3"/>
  <c r="EF16" i="3"/>
  <c r="EF17" i="3"/>
  <c r="EF18" i="3"/>
  <c r="EF19" i="3"/>
  <c r="EF20" i="3"/>
  <c r="EF21" i="3"/>
  <c r="EF22" i="3"/>
  <c r="EF23" i="3"/>
  <c r="EF24" i="3"/>
  <c r="EF25" i="3"/>
  <c r="EF26" i="3"/>
  <c r="EF27" i="3"/>
  <c r="EF28" i="3"/>
  <c r="EF29" i="3"/>
  <c r="EF30" i="3"/>
  <c r="EF31" i="3"/>
  <c r="EF32" i="3"/>
  <c r="EF4" i="3"/>
  <c r="EA5" i="3"/>
  <c r="EA6" i="3"/>
  <c r="EA7" i="3"/>
  <c r="EA8" i="3"/>
  <c r="EA9" i="3"/>
  <c r="EA10" i="3"/>
  <c r="EA11" i="3"/>
  <c r="EA12" i="3"/>
  <c r="EA13" i="3"/>
  <c r="EA14" i="3"/>
  <c r="EA15" i="3"/>
  <c r="EA16" i="3"/>
  <c r="EA17" i="3"/>
  <c r="EA18" i="3"/>
  <c r="EA19" i="3"/>
  <c r="EA20" i="3"/>
  <c r="EA21" i="3"/>
  <c r="EA22" i="3"/>
  <c r="EA23" i="3"/>
  <c r="EA24" i="3"/>
  <c r="EA25" i="3"/>
  <c r="EA26" i="3"/>
  <c r="EA27" i="3"/>
  <c r="EA28" i="3"/>
  <c r="EA29" i="3"/>
  <c r="EA30" i="3"/>
  <c r="EA31" i="3"/>
  <c r="EA32" i="3"/>
  <c r="FO30" i="4"/>
  <c r="FO31" i="4"/>
  <c r="FO32" i="4"/>
  <c r="FN32" i="4"/>
  <c r="FM32" i="4"/>
  <c r="FL32" i="4"/>
  <c r="FK32" i="4"/>
  <c r="FJ32" i="4"/>
  <c r="FI32" i="4"/>
  <c r="FH32" i="4"/>
  <c r="FG32" i="4"/>
  <c r="FF32" i="4"/>
  <c r="FE32" i="4"/>
  <c r="FD32" i="4"/>
  <c r="FC32" i="4"/>
  <c r="FN31" i="4"/>
  <c r="FM31" i="4"/>
  <c r="FL31" i="4"/>
  <c r="FK31" i="4"/>
  <c r="FJ31" i="4"/>
  <c r="FI31" i="4"/>
  <c r="FH31" i="4"/>
  <c r="FG31" i="4"/>
  <c r="FF31" i="4"/>
  <c r="FE31" i="4"/>
  <c r="FD31" i="4"/>
  <c r="FC31" i="4"/>
  <c r="FN30" i="4"/>
  <c r="FM30" i="4"/>
  <c r="FL30" i="4"/>
  <c r="FK30" i="4"/>
  <c r="FJ30" i="4"/>
  <c r="FI30" i="4"/>
  <c r="FH30" i="4"/>
  <c r="FG30" i="4"/>
  <c r="FF30" i="4"/>
  <c r="FE30" i="4"/>
  <c r="FD30" i="4"/>
  <c r="FC30" i="4"/>
  <c r="FO29" i="4"/>
  <c r="FN29" i="4"/>
  <c r="FM29" i="4"/>
  <c r="FL29" i="4"/>
  <c r="FK29" i="4"/>
  <c r="FJ29" i="4"/>
  <c r="FI29" i="4"/>
  <c r="FH29" i="4"/>
  <c r="FG29" i="4"/>
  <c r="FF29" i="4"/>
  <c r="FE29" i="4"/>
  <c r="FD29" i="4"/>
  <c r="FC29" i="4"/>
  <c r="FO28" i="4"/>
  <c r="FN28" i="4"/>
  <c r="FM28" i="4"/>
  <c r="FL28" i="4"/>
  <c r="FK28" i="4"/>
  <c r="FJ28" i="4"/>
  <c r="FI28" i="4"/>
  <c r="FH28" i="4"/>
  <c r="FG28" i="4"/>
  <c r="FF28" i="4"/>
  <c r="FE28" i="4"/>
  <c r="FD28" i="4"/>
  <c r="FC28" i="4"/>
  <c r="FO27" i="4"/>
  <c r="FN27" i="4"/>
  <c r="FM27" i="4"/>
  <c r="FL27" i="4"/>
  <c r="FK27" i="4"/>
  <c r="FJ27" i="4"/>
  <c r="FI27" i="4"/>
  <c r="FH27" i="4"/>
  <c r="FG27" i="4"/>
  <c r="FF27" i="4"/>
  <c r="FE27" i="4"/>
  <c r="FD27" i="4"/>
  <c r="FC27" i="4"/>
  <c r="FO26" i="4"/>
  <c r="FN26" i="4"/>
  <c r="FM26" i="4"/>
  <c r="FL26" i="4"/>
  <c r="FK26" i="4"/>
  <c r="FJ26" i="4"/>
  <c r="FI26" i="4"/>
  <c r="FH26" i="4"/>
  <c r="FG26" i="4"/>
  <c r="FF26" i="4"/>
  <c r="FE26" i="4"/>
  <c r="FD26" i="4"/>
  <c r="FC26" i="4"/>
  <c r="FO25" i="4"/>
  <c r="FN25" i="4"/>
  <c r="FM25" i="4"/>
  <c r="FL25" i="4"/>
  <c r="FK25" i="4"/>
  <c r="FJ25" i="4"/>
  <c r="FI25" i="4"/>
  <c r="FH25" i="4"/>
  <c r="FG25" i="4"/>
  <c r="FF25" i="4"/>
  <c r="FE25" i="4"/>
  <c r="FD25" i="4"/>
  <c r="FC25" i="4"/>
  <c r="FO24" i="4"/>
  <c r="FN24" i="4"/>
  <c r="FM24" i="4"/>
  <c r="FL24" i="4"/>
  <c r="FK24" i="4"/>
  <c r="FJ24" i="4"/>
  <c r="FI24" i="4"/>
  <c r="FH24" i="4"/>
  <c r="FG24" i="4"/>
  <c r="FF24" i="4"/>
  <c r="FE24" i="4"/>
  <c r="FD24" i="4"/>
  <c r="FC24" i="4"/>
  <c r="FO23" i="4"/>
  <c r="FN23" i="4"/>
  <c r="FM23" i="4"/>
  <c r="FL23" i="4"/>
  <c r="FK23" i="4"/>
  <c r="FJ23" i="4"/>
  <c r="FI23" i="4"/>
  <c r="FH23" i="4"/>
  <c r="FG23" i="4"/>
  <c r="FF23" i="4"/>
  <c r="FE23" i="4"/>
  <c r="FD23" i="4"/>
  <c r="FC23" i="4"/>
  <c r="FO22" i="4"/>
  <c r="FN22" i="4"/>
  <c r="FM22" i="4"/>
  <c r="FL22" i="4"/>
  <c r="FK22" i="4"/>
  <c r="FJ22" i="4"/>
  <c r="FI22" i="4"/>
  <c r="FH22" i="4"/>
  <c r="FG22" i="4"/>
  <c r="FF22" i="4"/>
  <c r="FE22" i="4"/>
  <c r="FD22" i="4"/>
  <c r="FC22" i="4"/>
  <c r="FO21" i="4"/>
  <c r="FN21" i="4"/>
  <c r="FM21" i="4"/>
  <c r="FL21" i="4"/>
  <c r="FK21" i="4"/>
  <c r="FJ21" i="4"/>
  <c r="FI21" i="4"/>
  <c r="FH21" i="4"/>
  <c r="FG21" i="4"/>
  <c r="FF21" i="4"/>
  <c r="FE21" i="4"/>
  <c r="FD21" i="4"/>
  <c r="FC21" i="4"/>
  <c r="FO20" i="4"/>
  <c r="FN20" i="4"/>
  <c r="FM20" i="4"/>
  <c r="FL20" i="4"/>
  <c r="FK20" i="4"/>
  <c r="FJ20" i="4"/>
  <c r="FI20" i="4"/>
  <c r="FH20" i="4"/>
  <c r="FG20" i="4"/>
  <c r="FF20" i="4"/>
  <c r="FE20" i="4"/>
  <c r="FD20" i="4"/>
  <c r="FC20" i="4"/>
  <c r="FO19" i="4"/>
  <c r="FN19" i="4"/>
  <c r="FM19" i="4"/>
  <c r="FL19" i="4"/>
  <c r="FK19" i="4"/>
  <c r="FJ19" i="4"/>
  <c r="FI19" i="4"/>
  <c r="FH19" i="4"/>
  <c r="FG19" i="4"/>
  <c r="FF19" i="4"/>
  <c r="FE19" i="4"/>
  <c r="FD19" i="4"/>
  <c r="FC19" i="4"/>
  <c r="FO18" i="4"/>
  <c r="FN18" i="4"/>
  <c r="FM18" i="4"/>
  <c r="FL18" i="4"/>
  <c r="FK18" i="4"/>
  <c r="FJ18" i="4"/>
  <c r="FI18" i="4"/>
  <c r="FH18" i="4"/>
  <c r="FG18" i="4"/>
  <c r="FF18" i="4"/>
  <c r="FE18" i="4"/>
  <c r="FD18" i="4"/>
  <c r="FC18" i="4"/>
  <c r="FO17" i="4"/>
  <c r="FN17" i="4"/>
  <c r="FM17" i="4"/>
  <c r="FL17" i="4"/>
  <c r="FK17" i="4"/>
  <c r="FJ17" i="4"/>
  <c r="FI17" i="4"/>
  <c r="FH17" i="4"/>
  <c r="FG17" i="4"/>
  <c r="FF17" i="4"/>
  <c r="FE17" i="4"/>
  <c r="FD17" i="4"/>
  <c r="FC17" i="4"/>
  <c r="FO16" i="4"/>
  <c r="FN16" i="4"/>
  <c r="FM16" i="4"/>
  <c r="FL16" i="4"/>
  <c r="FK16" i="4"/>
  <c r="FJ16" i="4"/>
  <c r="FI16" i="4"/>
  <c r="FH16" i="4"/>
  <c r="FG16" i="4"/>
  <c r="FF16" i="4"/>
  <c r="FE16" i="4"/>
  <c r="FD16" i="4"/>
  <c r="FC16" i="4"/>
  <c r="FO15" i="4"/>
  <c r="FN15" i="4"/>
  <c r="FM15" i="4"/>
  <c r="FL15" i="4"/>
  <c r="FK15" i="4"/>
  <c r="FJ15" i="4"/>
  <c r="FI15" i="4"/>
  <c r="FH15" i="4"/>
  <c r="FG15" i="4"/>
  <c r="FF15" i="4"/>
  <c r="FE15" i="4"/>
  <c r="FD15" i="4"/>
  <c r="FC15" i="4"/>
  <c r="FO14" i="4"/>
  <c r="FN14" i="4"/>
  <c r="FM14" i="4"/>
  <c r="FL14" i="4"/>
  <c r="FK14" i="4"/>
  <c r="FJ14" i="4"/>
  <c r="FI14" i="4"/>
  <c r="FH14" i="4"/>
  <c r="FG14" i="4"/>
  <c r="FF14" i="4"/>
  <c r="FE14" i="4"/>
  <c r="FD14" i="4"/>
  <c r="FC14" i="4"/>
  <c r="FO13" i="4"/>
  <c r="FN13" i="4"/>
  <c r="FM13" i="4"/>
  <c r="FL13" i="4"/>
  <c r="FK13" i="4"/>
  <c r="FJ13" i="4"/>
  <c r="FI13" i="4"/>
  <c r="FH13" i="4"/>
  <c r="FG13" i="4"/>
  <c r="FF13" i="4"/>
  <c r="FE13" i="4"/>
  <c r="FD13" i="4"/>
  <c r="FC13" i="4"/>
  <c r="FO12" i="4"/>
  <c r="FN12" i="4"/>
  <c r="FM12" i="4"/>
  <c r="FL12" i="4"/>
  <c r="FK12" i="4"/>
  <c r="FJ12" i="4"/>
  <c r="FI12" i="4"/>
  <c r="FH12" i="4"/>
  <c r="FG12" i="4"/>
  <c r="FF12" i="4"/>
  <c r="FE12" i="4"/>
  <c r="FD12" i="4"/>
  <c r="FC12" i="4"/>
  <c r="FO11" i="4"/>
  <c r="FN11" i="4"/>
  <c r="FM11" i="4"/>
  <c r="FL11" i="4"/>
  <c r="FK11" i="4"/>
  <c r="FJ11" i="4"/>
  <c r="FI11" i="4"/>
  <c r="FH11" i="4"/>
  <c r="FG11" i="4"/>
  <c r="FF11" i="4"/>
  <c r="FE11" i="4"/>
  <c r="FD11" i="4"/>
  <c r="FC11" i="4"/>
  <c r="FO10" i="4"/>
  <c r="FN10" i="4"/>
  <c r="FM10" i="4"/>
  <c r="FL10" i="4"/>
  <c r="FK10" i="4"/>
  <c r="FJ10" i="4"/>
  <c r="FI10" i="4"/>
  <c r="FH10" i="4"/>
  <c r="FG10" i="4"/>
  <c r="FF10" i="4"/>
  <c r="FE10" i="4"/>
  <c r="FD10" i="4"/>
  <c r="FC10" i="4"/>
  <c r="FO9" i="4"/>
  <c r="FN9" i="4"/>
  <c r="FM9" i="4"/>
  <c r="FL9" i="4"/>
  <c r="FK9" i="4"/>
  <c r="FJ9" i="4"/>
  <c r="FI9" i="4"/>
  <c r="FH9" i="4"/>
  <c r="FG9" i="4"/>
  <c r="FF9" i="4"/>
  <c r="FE9" i="4"/>
  <c r="FD9" i="4"/>
  <c r="FC9" i="4"/>
  <c r="FO8" i="4"/>
  <c r="FN8" i="4"/>
  <c r="FM8" i="4"/>
  <c r="FL8" i="4"/>
  <c r="FK8" i="4"/>
  <c r="FJ8" i="4"/>
  <c r="FI8" i="4"/>
  <c r="FH8" i="4"/>
  <c r="FG8" i="4"/>
  <c r="FF8" i="4"/>
  <c r="FE8" i="4"/>
  <c r="FD8" i="4"/>
  <c r="FC8" i="4"/>
  <c r="FO7" i="4"/>
  <c r="FN7" i="4"/>
  <c r="FM7" i="4"/>
  <c r="FL7" i="4"/>
  <c r="FK7" i="4"/>
  <c r="FJ7" i="4"/>
  <c r="FI7" i="4"/>
  <c r="FH7" i="4"/>
  <c r="FG7" i="4"/>
  <c r="FF7" i="4"/>
  <c r="FE7" i="4"/>
  <c r="FD7" i="4"/>
  <c r="FC7" i="4"/>
  <c r="FO6" i="4"/>
  <c r="FN6" i="4"/>
  <c r="FM6" i="4"/>
  <c r="FL6" i="4"/>
  <c r="FK6" i="4"/>
  <c r="FJ6" i="4"/>
  <c r="FI6" i="4"/>
  <c r="FH6" i="4"/>
  <c r="FG6" i="4"/>
  <c r="FF6" i="4"/>
  <c r="FE6" i="4"/>
  <c r="FD6" i="4"/>
  <c r="FC6" i="4"/>
  <c r="FO5" i="4"/>
  <c r="FN5" i="4"/>
  <c r="FM5" i="4"/>
  <c r="FL5" i="4"/>
  <c r="FK5" i="4"/>
  <c r="FJ5" i="4"/>
  <c r="FI5" i="4"/>
  <c r="FH5" i="4"/>
  <c r="FG5" i="4"/>
  <c r="FF5" i="4"/>
  <c r="FE5" i="4"/>
  <c r="FD5" i="4"/>
  <c r="FC5" i="4"/>
  <c r="FO4" i="4"/>
  <c r="FN4" i="4"/>
  <c r="FM4" i="4"/>
  <c r="FL4" i="4"/>
  <c r="FK4" i="4"/>
  <c r="FJ4" i="4"/>
  <c r="FI4" i="4"/>
  <c r="FH4" i="4"/>
  <c r="FG4" i="4"/>
  <c r="FF4" i="4"/>
  <c r="FE4" i="4"/>
  <c r="FD4" i="4"/>
  <c r="FC4" i="4"/>
  <c r="EY32" i="4"/>
  <c r="EX32" i="4"/>
  <c r="EW32" i="4"/>
  <c r="EV32" i="4"/>
  <c r="EU32" i="4"/>
  <c r="ET32" i="4"/>
  <c r="ES32" i="4"/>
  <c r="ER32" i="4"/>
  <c r="EQ32" i="4"/>
  <c r="EP32" i="4"/>
  <c r="EO32" i="4"/>
  <c r="EN32" i="4"/>
  <c r="EM32" i="4"/>
  <c r="EY31" i="4"/>
  <c r="EX31" i="4"/>
  <c r="EW31" i="4"/>
  <c r="EV31" i="4"/>
  <c r="EU31" i="4"/>
  <c r="ET31" i="4"/>
  <c r="ES31" i="4"/>
  <c r="ER31" i="4"/>
  <c r="EQ31" i="4"/>
  <c r="EP31" i="4"/>
  <c r="EO31" i="4"/>
  <c r="EN31" i="4"/>
  <c r="EM31" i="4"/>
  <c r="EY30" i="4"/>
  <c r="EX30" i="4"/>
  <c r="EW30" i="4"/>
  <c r="EV30" i="4"/>
  <c r="EU30" i="4"/>
  <c r="ET30" i="4"/>
  <c r="ES30" i="4"/>
  <c r="ER30" i="4"/>
  <c r="EQ30" i="4"/>
  <c r="EP30" i="4"/>
  <c r="EO30" i="4"/>
  <c r="EN30" i="4"/>
  <c r="EM30" i="4"/>
  <c r="EY29" i="4"/>
  <c r="EX29" i="4"/>
  <c r="EW29" i="4"/>
  <c r="EV29" i="4"/>
  <c r="EU29" i="4"/>
  <c r="ET29" i="4"/>
  <c r="ES29" i="4"/>
  <c r="ER29" i="4"/>
  <c r="EQ29" i="4"/>
  <c r="EP29" i="4"/>
  <c r="EO29" i="4"/>
  <c r="EN29" i="4"/>
  <c r="EM29" i="4"/>
  <c r="EY28" i="4"/>
  <c r="EX28" i="4"/>
  <c r="EW28" i="4"/>
  <c r="EV28" i="4"/>
  <c r="EU28" i="4"/>
  <c r="ET28" i="4"/>
  <c r="ES28" i="4"/>
  <c r="ER28" i="4"/>
  <c r="EQ28" i="4"/>
  <c r="EP28" i="4"/>
  <c r="EO28" i="4"/>
  <c r="EN28" i="4"/>
  <c r="EM28" i="4"/>
  <c r="EY27" i="4"/>
  <c r="EX27" i="4"/>
  <c r="EW27" i="4"/>
  <c r="EV27" i="4"/>
  <c r="EU27" i="4"/>
  <c r="ET27" i="4"/>
  <c r="ES27" i="4"/>
  <c r="ER27" i="4"/>
  <c r="EQ27" i="4"/>
  <c r="EP27" i="4"/>
  <c r="EO27" i="4"/>
  <c r="EN27" i="4"/>
  <c r="EM27" i="4"/>
  <c r="EY26" i="4"/>
  <c r="EX26" i="4"/>
  <c r="EW26" i="4"/>
  <c r="EV26" i="4"/>
  <c r="EU26" i="4"/>
  <c r="ET26" i="4"/>
  <c r="ES26" i="4"/>
  <c r="ER26" i="4"/>
  <c r="EQ26" i="4"/>
  <c r="EP26" i="4"/>
  <c r="EO26" i="4"/>
  <c r="EN26" i="4"/>
  <c r="EM26" i="4"/>
  <c r="EY25" i="4"/>
  <c r="EX25" i="4"/>
  <c r="EW25" i="4"/>
  <c r="EV25" i="4"/>
  <c r="EU25" i="4"/>
  <c r="ET25" i="4"/>
  <c r="ES25" i="4"/>
  <c r="ER25" i="4"/>
  <c r="EQ25" i="4"/>
  <c r="EP25" i="4"/>
  <c r="EO25" i="4"/>
  <c r="EN25" i="4"/>
  <c r="EM25" i="4"/>
  <c r="EY24" i="4"/>
  <c r="EX24" i="4"/>
  <c r="EW24" i="4"/>
  <c r="EV24" i="4"/>
  <c r="EU24" i="4"/>
  <c r="ET24" i="4"/>
  <c r="ES24" i="4"/>
  <c r="ER24" i="4"/>
  <c r="EQ24" i="4"/>
  <c r="EP24" i="4"/>
  <c r="EO24" i="4"/>
  <c r="EN24" i="4"/>
  <c r="EM24" i="4"/>
  <c r="EY23" i="4"/>
  <c r="EX23" i="4"/>
  <c r="EW23" i="4"/>
  <c r="EV23" i="4"/>
  <c r="EU23" i="4"/>
  <c r="ET23" i="4"/>
  <c r="ES23" i="4"/>
  <c r="ER23" i="4"/>
  <c r="EQ23" i="4"/>
  <c r="EP23" i="4"/>
  <c r="EO23" i="4"/>
  <c r="EN23" i="4"/>
  <c r="EM23" i="4"/>
  <c r="EY22" i="4"/>
  <c r="EX22" i="4"/>
  <c r="EW22" i="4"/>
  <c r="EV22" i="4"/>
  <c r="EU22" i="4"/>
  <c r="ET22" i="4"/>
  <c r="ES22" i="4"/>
  <c r="ER22" i="4"/>
  <c r="EQ22" i="4"/>
  <c r="EP22" i="4"/>
  <c r="EO22" i="4"/>
  <c r="EN22" i="4"/>
  <c r="EM22" i="4"/>
  <c r="EY21" i="4"/>
  <c r="EX21" i="4"/>
  <c r="EW21" i="4"/>
  <c r="EV21" i="4"/>
  <c r="EU21" i="4"/>
  <c r="ET21" i="4"/>
  <c r="ES21" i="4"/>
  <c r="ER21" i="4"/>
  <c r="EQ21" i="4"/>
  <c r="EP21" i="4"/>
  <c r="EO21" i="4"/>
  <c r="EN21" i="4"/>
  <c r="EM21" i="4"/>
  <c r="EY20" i="4"/>
  <c r="EX20" i="4"/>
  <c r="EW20" i="4"/>
  <c r="EV20" i="4"/>
  <c r="EU20" i="4"/>
  <c r="ET20" i="4"/>
  <c r="ES20" i="4"/>
  <c r="ER20" i="4"/>
  <c r="EQ20" i="4"/>
  <c r="EP20" i="4"/>
  <c r="EO20" i="4"/>
  <c r="EN20" i="4"/>
  <c r="EM20" i="4"/>
  <c r="EY19" i="4"/>
  <c r="EX19" i="4"/>
  <c r="EW19" i="4"/>
  <c r="EV19" i="4"/>
  <c r="EU19" i="4"/>
  <c r="ET19" i="4"/>
  <c r="ES19" i="4"/>
  <c r="ER19" i="4"/>
  <c r="EQ19" i="4"/>
  <c r="EP19" i="4"/>
  <c r="EO19" i="4"/>
  <c r="EN19" i="4"/>
  <c r="EM19" i="4"/>
  <c r="EY18" i="4"/>
  <c r="EX18" i="4"/>
  <c r="EW18" i="4"/>
  <c r="EV18" i="4"/>
  <c r="EU18" i="4"/>
  <c r="ET18" i="4"/>
  <c r="ES18" i="4"/>
  <c r="ER18" i="4"/>
  <c r="EQ18" i="4"/>
  <c r="EP18" i="4"/>
  <c r="EO18" i="4"/>
  <c r="EN18" i="4"/>
  <c r="EM18" i="4"/>
  <c r="EY17" i="4"/>
  <c r="EX17" i="4"/>
  <c r="EW17" i="4"/>
  <c r="EV17" i="4"/>
  <c r="EU17" i="4"/>
  <c r="ET17" i="4"/>
  <c r="ES17" i="4"/>
  <c r="ER17" i="4"/>
  <c r="EQ17" i="4"/>
  <c r="EP17" i="4"/>
  <c r="EO17" i="4"/>
  <c r="EN17" i="4"/>
  <c r="EM17" i="4"/>
  <c r="EY16" i="4"/>
  <c r="EX16" i="4"/>
  <c r="EW16" i="4"/>
  <c r="EV16" i="4"/>
  <c r="EU16" i="4"/>
  <c r="ET16" i="4"/>
  <c r="ES16" i="4"/>
  <c r="ER16" i="4"/>
  <c r="EQ16" i="4"/>
  <c r="EP16" i="4"/>
  <c r="EO16" i="4"/>
  <c r="EN16" i="4"/>
  <c r="EM16" i="4"/>
  <c r="EY15" i="4"/>
  <c r="EX15" i="4"/>
  <c r="EW15" i="4"/>
  <c r="EV15" i="4"/>
  <c r="EU15" i="4"/>
  <c r="ET15" i="4"/>
  <c r="ES15" i="4"/>
  <c r="ER15" i="4"/>
  <c r="EQ15" i="4"/>
  <c r="EP15" i="4"/>
  <c r="EO15" i="4"/>
  <c r="EN15" i="4"/>
  <c r="EM15" i="4"/>
  <c r="EY14" i="4"/>
  <c r="EX14" i="4"/>
  <c r="EW14" i="4"/>
  <c r="EV14" i="4"/>
  <c r="EU14" i="4"/>
  <c r="ET14" i="4"/>
  <c r="ES14" i="4"/>
  <c r="ER14" i="4"/>
  <c r="EQ14" i="4"/>
  <c r="EP14" i="4"/>
  <c r="EO14" i="4"/>
  <c r="EN14" i="4"/>
  <c r="EM14" i="4"/>
  <c r="EY13" i="4"/>
  <c r="EX13" i="4"/>
  <c r="EW13" i="4"/>
  <c r="EV13" i="4"/>
  <c r="EU13" i="4"/>
  <c r="ET13" i="4"/>
  <c r="ES13" i="4"/>
  <c r="ER13" i="4"/>
  <c r="EQ13" i="4"/>
  <c r="EP13" i="4"/>
  <c r="EO13" i="4"/>
  <c r="EN13" i="4"/>
  <c r="EM13" i="4"/>
  <c r="EY12" i="4"/>
  <c r="EX12" i="4"/>
  <c r="EW12" i="4"/>
  <c r="EV12" i="4"/>
  <c r="EU12" i="4"/>
  <c r="ET12" i="4"/>
  <c r="ES12" i="4"/>
  <c r="ER12" i="4"/>
  <c r="EQ12" i="4"/>
  <c r="EP12" i="4"/>
  <c r="EO12" i="4"/>
  <c r="EN12" i="4"/>
  <c r="EM12" i="4"/>
  <c r="EY11" i="4"/>
  <c r="EX11" i="4"/>
  <c r="EW11" i="4"/>
  <c r="EV11" i="4"/>
  <c r="EU11" i="4"/>
  <c r="ET11" i="4"/>
  <c r="ES11" i="4"/>
  <c r="ER11" i="4"/>
  <c r="EQ11" i="4"/>
  <c r="EP11" i="4"/>
  <c r="EO11" i="4"/>
  <c r="EN11" i="4"/>
  <c r="EM11" i="4"/>
  <c r="EY10" i="4"/>
  <c r="EX10" i="4"/>
  <c r="EW10" i="4"/>
  <c r="EV10" i="4"/>
  <c r="EU10" i="4"/>
  <c r="ET10" i="4"/>
  <c r="ES10" i="4"/>
  <c r="ER10" i="4"/>
  <c r="EQ10" i="4"/>
  <c r="EP10" i="4"/>
  <c r="EO10" i="4"/>
  <c r="EN10" i="4"/>
  <c r="EM10" i="4"/>
  <c r="EY9" i="4"/>
  <c r="EX9" i="4"/>
  <c r="EW9" i="4"/>
  <c r="EV9" i="4"/>
  <c r="EU9" i="4"/>
  <c r="ET9" i="4"/>
  <c r="ES9" i="4"/>
  <c r="ER9" i="4"/>
  <c r="EQ9" i="4"/>
  <c r="EP9" i="4"/>
  <c r="EO9" i="4"/>
  <c r="EN9" i="4"/>
  <c r="EM9" i="4"/>
  <c r="EY8" i="4"/>
  <c r="EX8" i="4"/>
  <c r="EW8" i="4"/>
  <c r="EV8" i="4"/>
  <c r="EU8" i="4"/>
  <c r="ET8" i="4"/>
  <c r="ES8" i="4"/>
  <c r="ER8" i="4"/>
  <c r="EQ8" i="4"/>
  <c r="EP8" i="4"/>
  <c r="EO8" i="4"/>
  <c r="EN8" i="4"/>
  <c r="EM8" i="4"/>
  <c r="EY7" i="4"/>
  <c r="EX7" i="4"/>
  <c r="EW7" i="4"/>
  <c r="EV7" i="4"/>
  <c r="EU7" i="4"/>
  <c r="ET7" i="4"/>
  <c r="ES7" i="4"/>
  <c r="ER7" i="4"/>
  <c r="EQ7" i="4"/>
  <c r="EP7" i="4"/>
  <c r="EO7" i="4"/>
  <c r="EN7" i="4"/>
  <c r="EM7" i="4"/>
  <c r="EY6" i="4"/>
  <c r="EX6" i="4"/>
  <c r="EW6" i="4"/>
  <c r="EV6" i="4"/>
  <c r="EU6" i="4"/>
  <c r="ET6" i="4"/>
  <c r="ES6" i="4"/>
  <c r="ER6" i="4"/>
  <c r="EQ6" i="4"/>
  <c r="EP6" i="4"/>
  <c r="EO6" i="4"/>
  <c r="EN6" i="4"/>
  <c r="EM6" i="4"/>
  <c r="EY5" i="4"/>
  <c r="EX5" i="4"/>
  <c r="EW5" i="4"/>
  <c r="EV5" i="4"/>
  <c r="EU5" i="4"/>
  <c r="ET5" i="4"/>
  <c r="ES5" i="4"/>
  <c r="ER5" i="4"/>
  <c r="EQ5" i="4"/>
  <c r="EP5" i="4"/>
  <c r="EO5" i="4"/>
  <c r="EN5" i="4"/>
  <c r="EM5" i="4"/>
  <c r="EY4" i="4"/>
  <c r="EX4" i="4"/>
  <c r="EW4" i="4"/>
  <c r="EV4" i="4"/>
  <c r="EU4" i="4"/>
  <c r="ET4" i="4"/>
  <c r="ES4" i="4"/>
  <c r="ER4" i="4"/>
  <c r="EQ4" i="4"/>
  <c r="EP4" i="4"/>
  <c r="EO4" i="4"/>
  <c r="EN4" i="4"/>
  <c r="EM4" i="4"/>
  <c r="GA32" i="3"/>
  <c r="FZ32" i="3"/>
  <c r="FY32" i="3"/>
  <c r="FX32" i="3"/>
  <c r="FW32" i="3"/>
  <c r="FV32" i="3"/>
  <c r="FU32" i="3"/>
  <c r="FT32" i="3"/>
  <c r="FS32" i="3"/>
  <c r="FR32" i="3"/>
  <c r="FQ32" i="3"/>
  <c r="FP32" i="3"/>
  <c r="FO32" i="3"/>
  <c r="GA31" i="3"/>
  <c r="FZ31" i="3"/>
  <c r="FY31" i="3"/>
  <c r="FX31" i="3"/>
  <c r="FW31" i="3"/>
  <c r="FV31" i="3"/>
  <c r="FU31" i="3"/>
  <c r="FT31" i="3"/>
  <c r="FS31" i="3"/>
  <c r="FR31" i="3"/>
  <c r="FQ31" i="3"/>
  <c r="FP31" i="3"/>
  <c r="FO31" i="3"/>
  <c r="GA30" i="3"/>
  <c r="FZ30" i="3"/>
  <c r="FY30" i="3"/>
  <c r="FX30" i="3"/>
  <c r="FW30" i="3"/>
  <c r="FV30" i="3"/>
  <c r="FU30" i="3"/>
  <c r="FT30" i="3"/>
  <c r="FS30" i="3"/>
  <c r="FR30" i="3"/>
  <c r="FQ30" i="3"/>
  <c r="FP30" i="3"/>
  <c r="FO30" i="3"/>
  <c r="GA29" i="3"/>
  <c r="FZ29" i="3"/>
  <c r="FY29" i="3"/>
  <c r="FX29" i="3"/>
  <c r="FW29" i="3"/>
  <c r="FV29" i="3"/>
  <c r="FU29" i="3"/>
  <c r="FT29" i="3"/>
  <c r="FS29" i="3"/>
  <c r="FR29" i="3"/>
  <c r="FQ29" i="3"/>
  <c r="FP29" i="3"/>
  <c r="FO29" i="3"/>
  <c r="GA28" i="3"/>
  <c r="FZ28" i="3"/>
  <c r="FY28" i="3"/>
  <c r="FX28" i="3"/>
  <c r="FW28" i="3"/>
  <c r="FV28" i="3"/>
  <c r="FU28" i="3"/>
  <c r="FT28" i="3"/>
  <c r="FS28" i="3"/>
  <c r="FR28" i="3"/>
  <c r="FQ28" i="3"/>
  <c r="FP28" i="3"/>
  <c r="FO28" i="3"/>
  <c r="GA27" i="3"/>
  <c r="FZ27" i="3"/>
  <c r="FY27" i="3"/>
  <c r="FX27" i="3"/>
  <c r="FW27" i="3"/>
  <c r="FV27" i="3"/>
  <c r="FU27" i="3"/>
  <c r="FT27" i="3"/>
  <c r="FS27" i="3"/>
  <c r="FR27" i="3"/>
  <c r="FQ27" i="3"/>
  <c r="FP27" i="3"/>
  <c r="FO27" i="3"/>
  <c r="GA26" i="3"/>
  <c r="FZ26" i="3"/>
  <c r="FY26" i="3"/>
  <c r="FX26" i="3"/>
  <c r="FW26" i="3"/>
  <c r="FV26" i="3"/>
  <c r="FU26" i="3"/>
  <c r="FT26" i="3"/>
  <c r="FS26" i="3"/>
  <c r="FR26" i="3"/>
  <c r="FQ26" i="3"/>
  <c r="FP26" i="3"/>
  <c r="FO26" i="3"/>
  <c r="GA25" i="3"/>
  <c r="FZ25" i="3"/>
  <c r="FY25" i="3"/>
  <c r="FX25" i="3"/>
  <c r="FW25" i="3"/>
  <c r="FV25" i="3"/>
  <c r="FU25" i="3"/>
  <c r="FT25" i="3"/>
  <c r="FS25" i="3"/>
  <c r="FR25" i="3"/>
  <c r="FQ25" i="3"/>
  <c r="FP25" i="3"/>
  <c r="FO25" i="3"/>
  <c r="GA24" i="3"/>
  <c r="FZ24" i="3"/>
  <c r="FY24" i="3"/>
  <c r="FX24" i="3"/>
  <c r="FW24" i="3"/>
  <c r="FV24" i="3"/>
  <c r="FU24" i="3"/>
  <c r="FT24" i="3"/>
  <c r="FS24" i="3"/>
  <c r="FR24" i="3"/>
  <c r="FQ24" i="3"/>
  <c r="FP24" i="3"/>
  <c r="FO24" i="3"/>
  <c r="GA23" i="3"/>
  <c r="FZ23" i="3"/>
  <c r="FY23" i="3"/>
  <c r="FX23" i="3"/>
  <c r="FW23" i="3"/>
  <c r="FV23" i="3"/>
  <c r="FU23" i="3"/>
  <c r="FT23" i="3"/>
  <c r="FS23" i="3"/>
  <c r="FR23" i="3"/>
  <c r="FQ23" i="3"/>
  <c r="FP23" i="3"/>
  <c r="FO23" i="3"/>
  <c r="GA22" i="3"/>
  <c r="FZ22" i="3"/>
  <c r="FY22" i="3"/>
  <c r="FX22" i="3"/>
  <c r="FW22" i="3"/>
  <c r="FV22" i="3"/>
  <c r="FU22" i="3"/>
  <c r="FT22" i="3"/>
  <c r="FS22" i="3"/>
  <c r="FR22" i="3"/>
  <c r="FQ22" i="3"/>
  <c r="FP22" i="3"/>
  <c r="FO22" i="3"/>
  <c r="GA21" i="3"/>
  <c r="FZ21" i="3"/>
  <c r="FY21" i="3"/>
  <c r="FX21" i="3"/>
  <c r="FW21" i="3"/>
  <c r="FV21" i="3"/>
  <c r="FU21" i="3"/>
  <c r="FT21" i="3"/>
  <c r="FS21" i="3"/>
  <c r="FR21" i="3"/>
  <c r="FQ21" i="3"/>
  <c r="FP21" i="3"/>
  <c r="FO21" i="3"/>
  <c r="GA20" i="3"/>
  <c r="FZ20" i="3"/>
  <c r="FY20" i="3"/>
  <c r="FX20" i="3"/>
  <c r="FW20" i="3"/>
  <c r="FV20" i="3"/>
  <c r="FU20" i="3"/>
  <c r="FT20" i="3"/>
  <c r="FS20" i="3"/>
  <c r="FR20" i="3"/>
  <c r="FQ20" i="3"/>
  <c r="FP20" i="3"/>
  <c r="FO20" i="3"/>
  <c r="GA19" i="3"/>
  <c r="FZ19" i="3"/>
  <c r="FY19" i="3"/>
  <c r="FX19" i="3"/>
  <c r="FW19" i="3"/>
  <c r="FV19" i="3"/>
  <c r="FU19" i="3"/>
  <c r="FT19" i="3"/>
  <c r="FS19" i="3"/>
  <c r="FR19" i="3"/>
  <c r="FQ19" i="3"/>
  <c r="FP19" i="3"/>
  <c r="FO19" i="3"/>
  <c r="GA18" i="3"/>
  <c r="FZ18" i="3"/>
  <c r="FY18" i="3"/>
  <c r="FX18" i="3"/>
  <c r="FW18" i="3"/>
  <c r="FV18" i="3"/>
  <c r="FU18" i="3"/>
  <c r="FT18" i="3"/>
  <c r="FS18" i="3"/>
  <c r="FR18" i="3"/>
  <c r="FQ18" i="3"/>
  <c r="FP18" i="3"/>
  <c r="FO18" i="3"/>
  <c r="GA17" i="3"/>
  <c r="FZ17" i="3"/>
  <c r="FY17" i="3"/>
  <c r="FX17" i="3"/>
  <c r="FW17" i="3"/>
  <c r="FV17" i="3"/>
  <c r="FU17" i="3"/>
  <c r="FT17" i="3"/>
  <c r="FS17" i="3"/>
  <c r="FR17" i="3"/>
  <c r="FQ17" i="3"/>
  <c r="FP17" i="3"/>
  <c r="FO17" i="3"/>
  <c r="GA16" i="3"/>
  <c r="FZ16" i="3"/>
  <c r="FY16" i="3"/>
  <c r="FX16" i="3"/>
  <c r="FW16" i="3"/>
  <c r="FV16" i="3"/>
  <c r="FU16" i="3"/>
  <c r="FT16" i="3"/>
  <c r="FS16" i="3"/>
  <c r="FR16" i="3"/>
  <c r="FQ16" i="3"/>
  <c r="FP16" i="3"/>
  <c r="FO16" i="3"/>
  <c r="GA15" i="3"/>
  <c r="FZ15" i="3"/>
  <c r="FY15" i="3"/>
  <c r="FX15" i="3"/>
  <c r="FW15" i="3"/>
  <c r="FV15" i="3"/>
  <c r="FU15" i="3"/>
  <c r="FT15" i="3"/>
  <c r="FS15" i="3"/>
  <c r="FR15" i="3"/>
  <c r="FQ15" i="3"/>
  <c r="FP15" i="3"/>
  <c r="FO15" i="3"/>
  <c r="GA14" i="3"/>
  <c r="FZ14" i="3"/>
  <c r="FY14" i="3"/>
  <c r="FX14" i="3"/>
  <c r="FW14" i="3"/>
  <c r="FV14" i="3"/>
  <c r="FU14" i="3"/>
  <c r="FT14" i="3"/>
  <c r="FS14" i="3"/>
  <c r="FR14" i="3"/>
  <c r="FQ14" i="3"/>
  <c r="FP14" i="3"/>
  <c r="FO14" i="3"/>
  <c r="GA13" i="3"/>
  <c r="FZ13" i="3"/>
  <c r="FY13" i="3"/>
  <c r="FX13" i="3"/>
  <c r="FW13" i="3"/>
  <c r="FV13" i="3"/>
  <c r="FU13" i="3"/>
  <c r="FT13" i="3"/>
  <c r="FS13" i="3"/>
  <c r="FR13" i="3"/>
  <c r="FQ13" i="3"/>
  <c r="FP13" i="3"/>
  <c r="FO13" i="3"/>
  <c r="GA12" i="3"/>
  <c r="FZ12" i="3"/>
  <c r="FY12" i="3"/>
  <c r="FX12" i="3"/>
  <c r="FW12" i="3"/>
  <c r="FV12" i="3"/>
  <c r="FU12" i="3"/>
  <c r="FT12" i="3"/>
  <c r="FS12" i="3"/>
  <c r="FR12" i="3"/>
  <c r="FQ12" i="3"/>
  <c r="FP12" i="3"/>
  <c r="FO12" i="3"/>
  <c r="GA11" i="3"/>
  <c r="FZ11" i="3"/>
  <c r="FY11" i="3"/>
  <c r="FX11" i="3"/>
  <c r="FW11" i="3"/>
  <c r="FV11" i="3"/>
  <c r="FU11" i="3"/>
  <c r="FT11" i="3"/>
  <c r="FS11" i="3"/>
  <c r="FR11" i="3"/>
  <c r="FQ11" i="3"/>
  <c r="FP11" i="3"/>
  <c r="FO11" i="3"/>
  <c r="GA10" i="3"/>
  <c r="FZ10" i="3"/>
  <c r="FY10" i="3"/>
  <c r="FX10" i="3"/>
  <c r="FW10" i="3"/>
  <c r="FV10" i="3"/>
  <c r="FU10" i="3"/>
  <c r="FT10" i="3"/>
  <c r="FS10" i="3"/>
  <c r="FR10" i="3"/>
  <c r="FQ10" i="3"/>
  <c r="FP10" i="3"/>
  <c r="FO10" i="3"/>
  <c r="GA9" i="3"/>
  <c r="FZ9" i="3"/>
  <c r="FY9" i="3"/>
  <c r="FX9" i="3"/>
  <c r="FW9" i="3"/>
  <c r="FV9" i="3"/>
  <c r="FU9" i="3"/>
  <c r="FT9" i="3"/>
  <c r="FS9" i="3"/>
  <c r="FR9" i="3"/>
  <c r="FQ9" i="3"/>
  <c r="FP9" i="3"/>
  <c r="FO9" i="3"/>
  <c r="GA8" i="3"/>
  <c r="FZ8" i="3"/>
  <c r="FY8" i="3"/>
  <c r="FX8" i="3"/>
  <c r="FW8" i="3"/>
  <c r="FV8" i="3"/>
  <c r="FU8" i="3"/>
  <c r="FT8" i="3"/>
  <c r="FS8" i="3"/>
  <c r="FR8" i="3"/>
  <c r="FQ8" i="3"/>
  <c r="FP8" i="3"/>
  <c r="FO8" i="3"/>
  <c r="GA7" i="3"/>
  <c r="FZ7" i="3"/>
  <c r="FY7" i="3"/>
  <c r="FX7" i="3"/>
  <c r="FW7" i="3"/>
  <c r="FV7" i="3"/>
  <c r="FU7" i="3"/>
  <c r="FT7" i="3"/>
  <c r="FS7" i="3"/>
  <c r="FR7" i="3"/>
  <c r="FQ7" i="3"/>
  <c r="FP7" i="3"/>
  <c r="FO7" i="3"/>
  <c r="GA6" i="3"/>
  <c r="FZ6" i="3"/>
  <c r="FY6" i="3"/>
  <c r="FX6" i="3"/>
  <c r="FW6" i="3"/>
  <c r="FV6" i="3"/>
  <c r="FU6" i="3"/>
  <c r="FT6" i="3"/>
  <c r="FS6" i="3"/>
  <c r="FR6" i="3"/>
  <c r="FQ6" i="3"/>
  <c r="FP6" i="3"/>
  <c r="FO6" i="3"/>
  <c r="GA5" i="3"/>
  <c r="FZ5" i="3"/>
  <c r="FY5" i="3"/>
  <c r="FX5" i="3"/>
  <c r="FW5" i="3"/>
  <c r="FV5" i="3"/>
  <c r="FU5" i="3"/>
  <c r="FT5" i="3"/>
  <c r="FS5" i="3"/>
  <c r="FR5" i="3"/>
  <c r="FQ5" i="3"/>
  <c r="FP5" i="3"/>
  <c r="FO5" i="3"/>
  <c r="GA4" i="3"/>
  <c r="FY4" i="3"/>
  <c r="FX4" i="3"/>
  <c r="FW4" i="3"/>
  <c r="FV4" i="3"/>
  <c r="FU4" i="3"/>
  <c r="FT4" i="3"/>
  <c r="FS4" i="3"/>
  <c r="FR4" i="3"/>
  <c r="FQ4" i="3"/>
  <c r="FP4" i="3"/>
  <c r="FO4" i="3"/>
  <c r="FK32" i="3"/>
  <c r="FJ32" i="3"/>
  <c r="FI32" i="3"/>
  <c r="FH32" i="3"/>
  <c r="FG32" i="3"/>
  <c r="FF32" i="3"/>
  <c r="FE32" i="3"/>
  <c r="FD32" i="3"/>
  <c r="FC32" i="3"/>
  <c r="FB32" i="3"/>
  <c r="FA32" i="3"/>
  <c r="EZ32" i="3"/>
  <c r="EY32" i="3"/>
  <c r="FK31" i="3"/>
  <c r="FJ31" i="3"/>
  <c r="FI31" i="3"/>
  <c r="FH31" i="3"/>
  <c r="FG31" i="3"/>
  <c r="FF31" i="3"/>
  <c r="FE31" i="3"/>
  <c r="FD31" i="3"/>
  <c r="FC31" i="3"/>
  <c r="FB31" i="3"/>
  <c r="FA31" i="3"/>
  <c r="EZ31" i="3"/>
  <c r="EY31" i="3"/>
  <c r="FK30" i="3"/>
  <c r="FJ30" i="3"/>
  <c r="FI30" i="3"/>
  <c r="FH30" i="3"/>
  <c r="FG30" i="3"/>
  <c r="FF30" i="3"/>
  <c r="FE30" i="3"/>
  <c r="FD30" i="3"/>
  <c r="FC30" i="3"/>
  <c r="FB30" i="3"/>
  <c r="FA30" i="3"/>
  <c r="EZ30" i="3"/>
  <c r="EY30" i="3"/>
  <c r="FK29" i="3"/>
  <c r="FJ29" i="3"/>
  <c r="FI29" i="3"/>
  <c r="FH29" i="3"/>
  <c r="FG29" i="3"/>
  <c r="FF29" i="3"/>
  <c r="FE29" i="3"/>
  <c r="FD29" i="3"/>
  <c r="FC29" i="3"/>
  <c r="FB29" i="3"/>
  <c r="FA29" i="3"/>
  <c r="EZ29" i="3"/>
  <c r="EY29" i="3"/>
  <c r="FK28" i="3"/>
  <c r="FJ28" i="3"/>
  <c r="FI28" i="3"/>
  <c r="FH28" i="3"/>
  <c r="FG28" i="3"/>
  <c r="FF28" i="3"/>
  <c r="FE28" i="3"/>
  <c r="FD28" i="3"/>
  <c r="FC28" i="3"/>
  <c r="FB28" i="3"/>
  <c r="FA28" i="3"/>
  <c r="EZ28" i="3"/>
  <c r="EY28" i="3"/>
  <c r="FK27" i="3"/>
  <c r="FJ27" i="3"/>
  <c r="FI27" i="3"/>
  <c r="FH27" i="3"/>
  <c r="FG27" i="3"/>
  <c r="FF27" i="3"/>
  <c r="FE27" i="3"/>
  <c r="FD27" i="3"/>
  <c r="FC27" i="3"/>
  <c r="FB27" i="3"/>
  <c r="FA27" i="3"/>
  <c r="EZ27" i="3"/>
  <c r="EY27" i="3"/>
  <c r="FK26" i="3"/>
  <c r="FJ26" i="3"/>
  <c r="FI26" i="3"/>
  <c r="FH26" i="3"/>
  <c r="FG26" i="3"/>
  <c r="FF26" i="3"/>
  <c r="FE26" i="3"/>
  <c r="FD26" i="3"/>
  <c r="FC26" i="3"/>
  <c r="FB26" i="3"/>
  <c r="FA26" i="3"/>
  <c r="EZ26" i="3"/>
  <c r="EY26" i="3"/>
  <c r="FK25" i="3"/>
  <c r="FJ25" i="3"/>
  <c r="FI25" i="3"/>
  <c r="FH25" i="3"/>
  <c r="FG25" i="3"/>
  <c r="FF25" i="3"/>
  <c r="FE25" i="3"/>
  <c r="FD25" i="3"/>
  <c r="FC25" i="3"/>
  <c r="FB25" i="3"/>
  <c r="FA25" i="3"/>
  <c r="EZ25" i="3"/>
  <c r="EY25" i="3"/>
  <c r="FK24" i="3"/>
  <c r="FJ24" i="3"/>
  <c r="FI24" i="3"/>
  <c r="FH24" i="3"/>
  <c r="FG24" i="3"/>
  <c r="FF24" i="3"/>
  <c r="FE24" i="3"/>
  <c r="FD24" i="3"/>
  <c r="FC24" i="3"/>
  <c r="FB24" i="3"/>
  <c r="FA24" i="3"/>
  <c r="EZ24" i="3"/>
  <c r="EY24" i="3"/>
  <c r="FK23" i="3"/>
  <c r="FJ23" i="3"/>
  <c r="FI23" i="3"/>
  <c r="FH23" i="3"/>
  <c r="FG23" i="3"/>
  <c r="FF23" i="3"/>
  <c r="FE23" i="3"/>
  <c r="FD23" i="3"/>
  <c r="FC23" i="3"/>
  <c r="FB23" i="3"/>
  <c r="FA23" i="3"/>
  <c r="EZ23" i="3"/>
  <c r="EY23" i="3"/>
  <c r="FK22" i="3"/>
  <c r="FJ22" i="3"/>
  <c r="FI22" i="3"/>
  <c r="FH22" i="3"/>
  <c r="FG22" i="3"/>
  <c r="FF22" i="3"/>
  <c r="FE22" i="3"/>
  <c r="FD22" i="3"/>
  <c r="FC22" i="3"/>
  <c r="FB22" i="3"/>
  <c r="FA22" i="3"/>
  <c r="EZ22" i="3"/>
  <c r="EY22" i="3"/>
  <c r="FK21" i="3"/>
  <c r="FJ21" i="3"/>
  <c r="FI21" i="3"/>
  <c r="FH21" i="3"/>
  <c r="FG21" i="3"/>
  <c r="FF21" i="3"/>
  <c r="FE21" i="3"/>
  <c r="FD21" i="3"/>
  <c r="FC21" i="3"/>
  <c r="FB21" i="3"/>
  <c r="FA21" i="3"/>
  <c r="EZ21" i="3"/>
  <c r="EY21" i="3"/>
  <c r="FK20" i="3"/>
  <c r="FJ20" i="3"/>
  <c r="FI20" i="3"/>
  <c r="FH20" i="3"/>
  <c r="FG20" i="3"/>
  <c r="FF20" i="3"/>
  <c r="FE20" i="3"/>
  <c r="FD20" i="3"/>
  <c r="FC20" i="3"/>
  <c r="FB20" i="3"/>
  <c r="FA20" i="3"/>
  <c r="EZ20" i="3"/>
  <c r="EY20" i="3"/>
  <c r="FK19" i="3"/>
  <c r="FJ19" i="3"/>
  <c r="FI19" i="3"/>
  <c r="FH19" i="3"/>
  <c r="FG19" i="3"/>
  <c r="FF19" i="3"/>
  <c r="FE19" i="3"/>
  <c r="FD19" i="3"/>
  <c r="FC19" i="3"/>
  <c r="FB19" i="3"/>
  <c r="FA19" i="3"/>
  <c r="EZ19" i="3"/>
  <c r="EY19" i="3"/>
  <c r="FK18" i="3"/>
  <c r="FJ18" i="3"/>
  <c r="FI18" i="3"/>
  <c r="FH18" i="3"/>
  <c r="FG18" i="3"/>
  <c r="FF18" i="3"/>
  <c r="FE18" i="3"/>
  <c r="FD18" i="3"/>
  <c r="FC18" i="3"/>
  <c r="FB18" i="3"/>
  <c r="FA18" i="3"/>
  <c r="EZ18" i="3"/>
  <c r="EY18" i="3"/>
  <c r="FK17" i="3"/>
  <c r="FJ17" i="3"/>
  <c r="FI17" i="3"/>
  <c r="FH17" i="3"/>
  <c r="FG17" i="3"/>
  <c r="FF17" i="3"/>
  <c r="FE17" i="3"/>
  <c r="FD17" i="3"/>
  <c r="FC17" i="3"/>
  <c r="FB17" i="3"/>
  <c r="FA17" i="3"/>
  <c r="EZ17" i="3"/>
  <c r="EY17" i="3"/>
  <c r="FK16" i="3"/>
  <c r="FJ16" i="3"/>
  <c r="FI16" i="3"/>
  <c r="FH16" i="3"/>
  <c r="FG16" i="3"/>
  <c r="FF16" i="3"/>
  <c r="FE16" i="3"/>
  <c r="FD16" i="3"/>
  <c r="FC16" i="3"/>
  <c r="FB16" i="3"/>
  <c r="FA16" i="3"/>
  <c r="EZ16" i="3"/>
  <c r="EY16" i="3"/>
  <c r="FK15" i="3"/>
  <c r="FJ15" i="3"/>
  <c r="FI15" i="3"/>
  <c r="FH15" i="3"/>
  <c r="FG15" i="3"/>
  <c r="FF15" i="3"/>
  <c r="FE15" i="3"/>
  <c r="FD15" i="3"/>
  <c r="FC15" i="3"/>
  <c r="FB15" i="3"/>
  <c r="FA15" i="3"/>
  <c r="EZ15" i="3"/>
  <c r="EY15" i="3"/>
  <c r="FK14" i="3"/>
  <c r="FJ14" i="3"/>
  <c r="FI14" i="3"/>
  <c r="FH14" i="3"/>
  <c r="FG14" i="3"/>
  <c r="FF14" i="3"/>
  <c r="FE14" i="3"/>
  <c r="FD14" i="3"/>
  <c r="FC14" i="3"/>
  <c r="FB14" i="3"/>
  <c r="FA14" i="3"/>
  <c r="EZ14" i="3"/>
  <c r="EY14" i="3"/>
  <c r="FK13" i="3"/>
  <c r="FJ13" i="3"/>
  <c r="FI13" i="3"/>
  <c r="FH13" i="3"/>
  <c r="FG13" i="3"/>
  <c r="FF13" i="3"/>
  <c r="FE13" i="3"/>
  <c r="FD13" i="3"/>
  <c r="FC13" i="3"/>
  <c r="FB13" i="3"/>
  <c r="FA13" i="3"/>
  <c r="EZ13" i="3"/>
  <c r="EY13" i="3"/>
  <c r="FK12" i="3"/>
  <c r="FJ12" i="3"/>
  <c r="FI12" i="3"/>
  <c r="FH12" i="3"/>
  <c r="FG12" i="3"/>
  <c r="FF12" i="3"/>
  <c r="FE12" i="3"/>
  <c r="FD12" i="3"/>
  <c r="FC12" i="3"/>
  <c r="FB12" i="3"/>
  <c r="FA12" i="3"/>
  <c r="EZ12" i="3"/>
  <c r="EY12" i="3"/>
  <c r="FK11" i="3"/>
  <c r="FJ11" i="3"/>
  <c r="FI11" i="3"/>
  <c r="FH11" i="3"/>
  <c r="FG11" i="3"/>
  <c r="FF11" i="3"/>
  <c r="FE11" i="3"/>
  <c r="FD11" i="3"/>
  <c r="FC11" i="3"/>
  <c r="FB11" i="3"/>
  <c r="FA11" i="3"/>
  <c r="EZ11" i="3"/>
  <c r="EY11" i="3"/>
  <c r="FK10" i="3"/>
  <c r="FJ10" i="3"/>
  <c r="FI10" i="3"/>
  <c r="FH10" i="3"/>
  <c r="FG10" i="3"/>
  <c r="FF10" i="3"/>
  <c r="FE10" i="3"/>
  <c r="FD10" i="3"/>
  <c r="FC10" i="3"/>
  <c r="FB10" i="3"/>
  <c r="FA10" i="3"/>
  <c r="EZ10" i="3"/>
  <c r="EY10" i="3"/>
  <c r="FK9" i="3"/>
  <c r="FJ9" i="3"/>
  <c r="FI9" i="3"/>
  <c r="FH9" i="3"/>
  <c r="FG9" i="3"/>
  <c r="FF9" i="3"/>
  <c r="FE9" i="3"/>
  <c r="FD9" i="3"/>
  <c r="FC9" i="3"/>
  <c r="FB9" i="3"/>
  <c r="FA9" i="3"/>
  <c r="EZ9" i="3"/>
  <c r="EY9" i="3"/>
  <c r="FK8" i="3"/>
  <c r="FJ8" i="3"/>
  <c r="FI8" i="3"/>
  <c r="FH8" i="3"/>
  <c r="FG8" i="3"/>
  <c r="FF8" i="3"/>
  <c r="FE8" i="3"/>
  <c r="FD8" i="3"/>
  <c r="FC8" i="3"/>
  <c r="FB8" i="3"/>
  <c r="FA8" i="3"/>
  <c r="EZ8" i="3"/>
  <c r="EY8" i="3"/>
  <c r="FK7" i="3"/>
  <c r="FJ7" i="3"/>
  <c r="FI7" i="3"/>
  <c r="FH7" i="3"/>
  <c r="FG7" i="3"/>
  <c r="FF7" i="3"/>
  <c r="FE7" i="3"/>
  <c r="FD7" i="3"/>
  <c r="FC7" i="3"/>
  <c r="FB7" i="3"/>
  <c r="FA7" i="3"/>
  <c r="EZ7" i="3"/>
  <c r="EY7" i="3"/>
  <c r="FK6" i="3"/>
  <c r="FJ6" i="3"/>
  <c r="FI6" i="3"/>
  <c r="FH6" i="3"/>
  <c r="FG6" i="3"/>
  <c r="FF6" i="3"/>
  <c r="FE6" i="3"/>
  <c r="FD6" i="3"/>
  <c r="FC6" i="3"/>
  <c r="FB6" i="3"/>
  <c r="FA6" i="3"/>
  <c r="EZ6" i="3"/>
  <c r="EY6" i="3"/>
  <c r="FK5" i="3"/>
  <c r="FJ5" i="3"/>
  <c r="FI5" i="3"/>
  <c r="FH5" i="3"/>
  <c r="FG5" i="3"/>
  <c r="FF5" i="3"/>
  <c r="FE5" i="3"/>
  <c r="FD5" i="3"/>
  <c r="FC5" i="3"/>
  <c r="FB5" i="3"/>
  <c r="FA5" i="3"/>
  <c r="EZ5" i="3"/>
  <c r="EY5" i="3"/>
  <c r="FK4" i="3"/>
  <c r="FJ4" i="3"/>
  <c r="FI4" i="3"/>
  <c r="FH4" i="3"/>
  <c r="FG4" i="3"/>
  <c r="FF4" i="3"/>
  <c r="FE4" i="3"/>
  <c r="FD4" i="3"/>
  <c r="FC4" i="3"/>
  <c r="FB4" i="3"/>
  <c r="FA4" i="3"/>
  <c r="EZ4" i="3"/>
  <c r="EY4" i="3"/>
  <c r="FO22" i="2"/>
  <c r="FO23" i="2"/>
  <c r="FO5" i="2"/>
  <c r="FO6" i="2"/>
  <c r="FO7" i="2"/>
  <c r="FO8" i="2"/>
  <c r="FO9" i="2"/>
  <c r="FO10" i="2"/>
  <c r="FO11" i="2"/>
  <c r="FO12" i="2"/>
  <c r="FO13" i="2"/>
  <c r="FO14" i="2"/>
  <c r="FO15" i="2"/>
  <c r="FO16" i="2"/>
  <c r="FO17" i="2"/>
  <c r="FO18" i="2"/>
  <c r="FO19" i="2"/>
  <c r="FO20" i="2"/>
  <c r="FO21" i="2"/>
  <c r="FO24" i="2"/>
  <c r="FO25" i="2"/>
  <c r="FO26" i="2"/>
  <c r="FO27" i="2"/>
  <c r="FO28" i="2"/>
  <c r="FO29" i="2"/>
  <c r="FO30" i="2"/>
  <c r="FO31" i="2"/>
  <c r="FO32" i="2"/>
  <c r="FO4" i="2"/>
  <c r="FN5" i="2"/>
  <c r="FN6" i="2"/>
  <c r="FN7" i="2"/>
  <c r="FN8" i="2"/>
  <c r="FN9" i="2"/>
  <c r="FN10" i="2"/>
  <c r="FN11" i="2"/>
  <c r="FN12" i="2"/>
  <c r="FN13" i="2"/>
  <c r="FN14" i="2"/>
  <c r="FN15" i="2"/>
  <c r="FN16" i="2"/>
  <c r="FN17" i="2"/>
  <c r="FN18" i="2"/>
  <c r="FN19" i="2"/>
  <c r="FN20" i="2"/>
  <c r="FN21" i="2"/>
  <c r="FN22" i="2"/>
  <c r="FN23" i="2"/>
  <c r="FN24" i="2"/>
  <c r="FN25" i="2"/>
  <c r="FN26" i="2"/>
  <c r="FN27" i="2"/>
  <c r="FN28" i="2"/>
  <c r="FN29" i="2"/>
  <c r="FN30" i="2"/>
  <c r="FN31" i="2"/>
  <c r="FN32" i="2"/>
  <c r="FN4" i="2"/>
  <c r="FM5" i="2"/>
  <c r="FM6" i="2"/>
  <c r="FM7" i="2"/>
  <c r="FM8" i="2"/>
  <c r="FM9" i="2"/>
  <c r="FM10" i="2"/>
  <c r="FM11" i="2"/>
  <c r="FM12" i="2"/>
  <c r="FM13" i="2"/>
  <c r="FM14" i="2"/>
  <c r="FM15" i="2"/>
  <c r="FM16" i="2"/>
  <c r="FM17" i="2"/>
  <c r="FM18" i="2"/>
  <c r="FM19" i="2"/>
  <c r="FM20" i="2"/>
  <c r="FM21" i="2"/>
  <c r="FM22" i="2"/>
  <c r="FM23" i="2"/>
  <c r="FM24" i="2"/>
  <c r="FM25" i="2"/>
  <c r="FM26" i="2"/>
  <c r="FM27" i="2"/>
  <c r="FM28" i="2"/>
  <c r="FM29" i="2"/>
  <c r="FM30" i="2"/>
  <c r="FM31" i="2"/>
  <c r="FM32" i="2"/>
  <c r="FM4" i="2"/>
  <c r="FL5" i="2"/>
  <c r="FL6" i="2"/>
  <c r="FL7" i="2"/>
  <c r="FL8" i="2"/>
  <c r="FL9" i="2"/>
  <c r="FL10" i="2"/>
  <c r="FL11" i="2"/>
  <c r="FL12" i="2"/>
  <c r="FL13" i="2"/>
  <c r="FL14" i="2"/>
  <c r="FL15" i="2"/>
  <c r="FL16" i="2"/>
  <c r="FL17" i="2"/>
  <c r="FL18" i="2"/>
  <c r="FL19" i="2"/>
  <c r="FL20" i="2"/>
  <c r="FL21" i="2"/>
  <c r="FL22" i="2"/>
  <c r="FL23" i="2"/>
  <c r="FL24" i="2"/>
  <c r="FL25" i="2"/>
  <c r="FL26" i="2"/>
  <c r="FL27" i="2"/>
  <c r="FL28" i="2"/>
  <c r="FL29" i="2"/>
  <c r="FL30" i="2"/>
  <c r="FL31" i="2"/>
  <c r="FL32" i="2"/>
  <c r="FL4" i="2"/>
  <c r="FK5" i="2"/>
  <c r="FK6" i="2"/>
  <c r="FK7" i="2"/>
  <c r="FK8" i="2"/>
  <c r="FK9" i="2"/>
  <c r="FK10" i="2"/>
  <c r="FK11" i="2"/>
  <c r="FK12" i="2"/>
  <c r="FK13" i="2"/>
  <c r="FK14" i="2"/>
  <c r="FK15" i="2"/>
  <c r="FK16" i="2"/>
  <c r="FK17" i="2"/>
  <c r="FK18" i="2"/>
  <c r="FK19" i="2"/>
  <c r="FK20" i="2"/>
  <c r="FK21" i="2"/>
  <c r="FK22" i="2"/>
  <c r="FK23" i="2"/>
  <c r="FK24" i="2"/>
  <c r="FK25" i="2"/>
  <c r="FK26" i="2"/>
  <c r="FK27" i="2"/>
  <c r="FK28" i="2"/>
  <c r="FK29" i="2"/>
  <c r="FK30" i="2"/>
  <c r="FK31" i="2"/>
  <c r="FK32" i="2"/>
  <c r="FK4" i="2"/>
  <c r="FJ5" i="2"/>
  <c r="FJ6" i="2"/>
  <c r="FJ7" i="2"/>
  <c r="FJ8" i="2"/>
  <c r="FJ9" i="2"/>
  <c r="FJ10" i="2"/>
  <c r="FJ11" i="2"/>
  <c r="FJ12" i="2"/>
  <c r="FJ13" i="2"/>
  <c r="FJ14" i="2"/>
  <c r="FJ15" i="2"/>
  <c r="FJ16" i="2"/>
  <c r="FJ17" i="2"/>
  <c r="FJ18" i="2"/>
  <c r="FJ19" i="2"/>
  <c r="FJ20" i="2"/>
  <c r="FJ21" i="2"/>
  <c r="FJ22" i="2"/>
  <c r="FJ23" i="2"/>
  <c r="FJ24" i="2"/>
  <c r="FJ25" i="2"/>
  <c r="FJ26" i="2"/>
  <c r="FJ27" i="2"/>
  <c r="FJ28" i="2"/>
  <c r="FJ29" i="2"/>
  <c r="FJ30" i="2"/>
  <c r="FJ31" i="2"/>
  <c r="FJ32" i="2"/>
  <c r="FJ4" i="2"/>
  <c r="FI5" i="2"/>
  <c r="FI6" i="2"/>
  <c r="FI7" i="2"/>
  <c r="FI8" i="2"/>
  <c r="FI9" i="2"/>
  <c r="FI10" i="2"/>
  <c r="FI11" i="2"/>
  <c r="FI12" i="2"/>
  <c r="FI13" i="2"/>
  <c r="FI14" i="2"/>
  <c r="FI15" i="2"/>
  <c r="FI16" i="2"/>
  <c r="FI17" i="2"/>
  <c r="FI18" i="2"/>
  <c r="FI19" i="2"/>
  <c r="FI20" i="2"/>
  <c r="FI21" i="2"/>
  <c r="FI22" i="2"/>
  <c r="FI23" i="2"/>
  <c r="FI24" i="2"/>
  <c r="FI25" i="2"/>
  <c r="FI26" i="2"/>
  <c r="FI27" i="2"/>
  <c r="FI28" i="2"/>
  <c r="FI29" i="2"/>
  <c r="FI30" i="2"/>
  <c r="FI31" i="2"/>
  <c r="FI32" i="2"/>
  <c r="FI4" i="2"/>
  <c r="FH5" i="2"/>
  <c r="FH6" i="2"/>
  <c r="FH7" i="2"/>
  <c r="FH8" i="2"/>
  <c r="FH9" i="2"/>
  <c r="FH10" i="2"/>
  <c r="FH11" i="2"/>
  <c r="FH12" i="2"/>
  <c r="FH13" i="2"/>
  <c r="FH14" i="2"/>
  <c r="FH15" i="2"/>
  <c r="FH16" i="2"/>
  <c r="FH17" i="2"/>
  <c r="FH18" i="2"/>
  <c r="FH19" i="2"/>
  <c r="FH20" i="2"/>
  <c r="FH21" i="2"/>
  <c r="FH22" i="2"/>
  <c r="FH23" i="2"/>
  <c r="FH24" i="2"/>
  <c r="FH25" i="2"/>
  <c r="FH26" i="2"/>
  <c r="FH27" i="2"/>
  <c r="FH28" i="2"/>
  <c r="FH29" i="2"/>
  <c r="FH30" i="2"/>
  <c r="FH31" i="2"/>
  <c r="FH32" i="2"/>
  <c r="FH4" i="2"/>
  <c r="FG5" i="2"/>
  <c r="FG6" i="2"/>
  <c r="FG7" i="2"/>
  <c r="FG8" i="2"/>
  <c r="FG9" i="2"/>
  <c r="FG10" i="2"/>
  <c r="FG11" i="2"/>
  <c r="FG12" i="2"/>
  <c r="FG13" i="2"/>
  <c r="FG14" i="2"/>
  <c r="FG15" i="2"/>
  <c r="FG16" i="2"/>
  <c r="FG17" i="2"/>
  <c r="FG18" i="2"/>
  <c r="FG19" i="2"/>
  <c r="FG20" i="2"/>
  <c r="FG21" i="2"/>
  <c r="FG22" i="2"/>
  <c r="FG23" i="2"/>
  <c r="FG24" i="2"/>
  <c r="FG25" i="2"/>
  <c r="FG26" i="2"/>
  <c r="FG27" i="2"/>
  <c r="FG28" i="2"/>
  <c r="FG29" i="2"/>
  <c r="FG30" i="2"/>
  <c r="FG31" i="2"/>
  <c r="FG32" i="2"/>
  <c r="FG4" i="2"/>
  <c r="FF5" i="2"/>
  <c r="FF6" i="2"/>
  <c r="FF7" i="2"/>
  <c r="FF8" i="2"/>
  <c r="FF9" i="2"/>
  <c r="FF10" i="2"/>
  <c r="FF11" i="2"/>
  <c r="FF12" i="2"/>
  <c r="FF13" i="2"/>
  <c r="FF14" i="2"/>
  <c r="FF15" i="2"/>
  <c r="FF16" i="2"/>
  <c r="FF17" i="2"/>
  <c r="FF18" i="2"/>
  <c r="FF19" i="2"/>
  <c r="FF20" i="2"/>
  <c r="FF21" i="2"/>
  <c r="FF22" i="2"/>
  <c r="FF23" i="2"/>
  <c r="FF24" i="2"/>
  <c r="FF25" i="2"/>
  <c r="FF26" i="2"/>
  <c r="FF27" i="2"/>
  <c r="FF28" i="2"/>
  <c r="FF29" i="2"/>
  <c r="FF30" i="2"/>
  <c r="FF31" i="2"/>
  <c r="FF32" i="2"/>
  <c r="FF4" i="2"/>
  <c r="FE5" i="2"/>
  <c r="FE6" i="2"/>
  <c r="FE7" i="2"/>
  <c r="FE8" i="2"/>
  <c r="FE9" i="2"/>
  <c r="FE10" i="2"/>
  <c r="FE11" i="2"/>
  <c r="FE12" i="2"/>
  <c r="FE13" i="2"/>
  <c r="FE14" i="2"/>
  <c r="FE15" i="2"/>
  <c r="FE16" i="2"/>
  <c r="FE17" i="2"/>
  <c r="FE18" i="2"/>
  <c r="FE19" i="2"/>
  <c r="FE20" i="2"/>
  <c r="FE21" i="2"/>
  <c r="FE22" i="2"/>
  <c r="FE23" i="2"/>
  <c r="FE24" i="2"/>
  <c r="FE25" i="2"/>
  <c r="FE26" i="2"/>
  <c r="FE27" i="2"/>
  <c r="FE28" i="2"/>
  <c r="FE29" i="2"/>
  <c r="FE30" i="2"/>
  <c r="FE31" i="2"/>
  <c r="FE32" i="2"/>
  <c r="FE4" i="2"/>
  <c r="FD5" i="2"/>
  <c r="FD6" i="2"/>
  <c r="FD7" i="2"/>
  <c r="FD8" i="2"/>
  <c r="FD9" i="2"/>
  <c r="FD10" i="2"/>
  <c r="FD11" i="2"/>
  <c r="FD12" i="2"/>
  <c r="FD13" i="2"/>
  <c r="FD14" i="2"/>
  <c r="FD15" i="2"/>
  <c r="FD16" i="2"/>
  <c r="FD17" i="2"/>
  <c r="FD18" i="2"/>
  <c r="FD19" i="2"/>
  <c r="FD20" i="2"/>
  <c r="FD21" i="2"/>
  <c r="FD22" i="2"/>
  <c r="FD23" i="2"/>
  <c r="FD24" i="2"/>
  <c r="FD25" i="2"/>
  <c r="FD26" i="2"/>
  <c r="FD27" i="2"/>
  <c r="FD28" i="2"/>
  <c r="FD29" i="2"/>
  <c r="FD30" i="2"/>
  <c r="FD31" i="2"/>
  <c r="FD32" i="2"/>
  <c r="FD4" i="2"/>
  <c r="FC5" i="2"/>
  <c r="FC6" i="2"/>
  <c r="FC7" i="2"/>
  <c r="FC8" i="2"/>
  <c r="FC9" i="2"/>
  <c r="FC10" i="2"/>
  <c r="FC11" i="2"/>
  <c r="FC12" i="2"/>
  <c r="FC13" i="2"/>
  <c r="FC14" i="2"/>
  <c r="FC15" i="2"/>
  <c r="FC16" i="2"/>
  <c r="FC17" i="2"/>
  <c r="FC18" i="2"/>
  <c r="FC19" i="2"/>
  <c r="FC20" i="2"/>
  <c r="FC21" i="2"/>
  <c r="FC22" i="2"/>
  <c r="FC23" i="2"/>
  <c r="FC24" i="2"/>
  <c r="FC25" i="2"/>
  <c r="FC26" i="2"/>
  <c r="FC27" i="2"/>
  <c r="FC28" i="2"/>
  <c r="FC29" i="2"/>
  <c r="FC30" i="2"/>
  <c r="FC31" i="2"/>
  <c r="FC32" i="2"/>
  <c r="FC4" i="2"/>
  <c r="EY5" i="2"/>
  <c r="EY6" i="2"/>
  <c r="EY7" i="2"/>
  <c r="EY8" i="2"/>
  <c r="EY9" i="2"/>
  <c r="EY10" i="2"/>
  <c r="EY11" i="2"/>
  <c r="EY12" i="2"/>
  <c r="EY13" i="2"/>
  <c r="EY14" i="2"/>
  <c r="EY15" i="2"/>
  <c r="EY16" i="2"/>
  <c r="EY17" i="2"/>
  <c r="EY18" i="2"/>
  <c r="EY19" i="2"/>
  <c r="EY20" i="2"/>
  <c r="EY21" i="2"/>
  <c r="EY22" i="2"/>
  <c r="EY23" i="2"/>
  <c r="EY24" i="2"/>
  <c r="EY25" i="2"/>
  <c r="EY26" i="2"/>
  <c r="EY27" i="2"/>
  <c r="EY28" i="2"/>
  <c r="EY29" i="2"/>
  <c r="EY30" i="2"/>
  <c r="EY31" i="2"/>
  <c r="EY32" i="2"/>
  <c r="EY4" i="2"/>
  <c r="EX5" i="2"/>
  <c r="EX6" i="2"/>
  <c r="EX7" i="2"/>
  <c r="EX8" i="2"/>
  <c r="EX9" i="2"/>
  <c r="EX10" i="2"/>
  <c r="EX11" i="2"/>
  <c r="EX12" i="2"/>
  <c r="EX13" i="2"/>
  <c r="EX14" i="2"/>
  <c r="EX15" i="2"/>
  <c r="EX16" i="2"/>
  <c r="EX17" i="2"/>
  <c r="EX18" i="2"/>
  <c r="EX19" i="2"/>
  <c r="EX20" i="2"/>
  <c r="EX21" i="2"/>
  <c r="EX22" i="2"/>
  <c r="EX23" i="2"/>
  <c r="EX24" i="2"/>
  <c r="EX25" i="2"/>
  <c r="EX26" i="2"/>
  <c r="EX27" i="2"/>
  <c r="EX28" i="2"/>
  <c r="EX29" i="2"/>
  <c r="EX30" i="2"/>
  <c r="EX31" i="2"/>
  <c r="EX32" i="2"/>
  <c r="EX4" i="2"/>
  <c r="EW5" i="2"/>
  <c r="EW6" i="2"/>
  <c r="EW7" i="2"/>
  <c r="EW8" i="2"/>
  <c r="EW9" i="2"/>
  <c r="EW10" i="2"/>
  <c r="EW11" i="2"/>
  <c r="EW12" i="2"/>
  <c r="EW13" i="2"/>
  <c r="EW14" i="2"/>
  <c r="EW15" i="2"/>
  <c r="EW16" i="2"/>
  <c r="EW17" i="2"/>
  <c r="EW18" i="2"/>
  <c r="EW19" i="2"/>
  <c r="EW20" i="2"/>
  <c r="EW21" i="2"/>
  <c r="EW22" i="2"/>
  <c r="EW23" i="2"/>
  <c r="EW24" i="2"/>
  <c r="EW25" i="2"/>
  <c r="EW26" i="2"/>
  <c r="EW27" i="2"/>
  <c r="EW28" i="2"/>
  <c r="EW29" i="2"/>
  <c r="EW30" i="2"/>
  <c r="EW31" i="2"/>
  <c r="EW32" i="2"/>
  <c r="EW4" i="2"/>
  <c r="EV5" i="2"/>
  <c r="EV6" i="2"/>
  <c r="EV7" i="2"/>
  <c r="EV8" i="2"/>
  <c r="EV9" i="2"/>
  <c r="EV10" i="2"/>
  <c r="EV11" i="2"/>
  <c r="EV12" i="2"/>
  <c r="EV13" i="2"/>
  <c r="EV14" i="2"/>
  <c r="EV15" i="2"/>
  <c r="EV16" i="2"/>
  <c r="EV17" i="2"/>
  <c r="EV18" i="2"/>
  <c r="EV19" i="2"/>
  <c r="EV20" i="2"/>
  <c r="EV21" i="2"/>
  <c r="EV22" i="2"/>
  <c r="EV23" i="2"/>
  <c r="EV24" i="2"/>
  <c r="EV25" i="2"/>
  <c r="EV26" i="2"/>
  <c r="EV27" i="2"/>
  <c r="EV28" i="2"/>
  <c r="EV29" i="2"/>
  <c r="EV30" i="2"/>
  <c r="EV31" i="2"/>
  <c r="EV32" i="2"/>
  <c r="EV4" i="2"/>
  <c r="EU5" i="2"/>
  <c r="EU6" i="2"/>
  <c r="EU7" i="2"/>
  <c r="EU8" i="2"/>
  <c r="EU9" i="2"/>
  <c r="EU10" i="2"/>
  <c r="EU11" i="2"/>
  <c r="EU12" i="2"/>
  <c r="EU13" i="2"/>
  <c r="EU14" i="2"/>
  <c r="EU15" i="2"/>
  <c r="EU16" i="2"/>
  <c r="EU17" i="2"/>
  <c r="EU18" i="2"/>
  <c r="EU19" i="2"/>
  <c r="EU20" i="2"/>
  <c r="EU21" i="2"/>
  <c r="EU22" i="2"/>
  <c r="EU23" i="2"/>
  <c r="EU24" i="2"/>
  <c r="EU25" i="2"/>
  <c r="EU26" i="2"/>
  <c r="EU27" i="2"/>
  <c r="EU28" i="2"/>
  <c r="EU29" i="2"/>
  <c r="EU30" i="2"/>
  <c r="EU31" i="2"/>
  <c r="EU32" i="2"/>
  <c r="EU4" i="2"/>
  <c r="ET5" i="2"/>
  <c r="ET6" i="2"/>
  <c r="ET7" i="2"/>
  <c r="ET8" i="2"/>
  <c r="ET9" i="2"/>
  <c r="ET10" i="2"/>
  <c r="ET11" i="2"/>
  <c r="ET12" i="2"/>
  <c r="ET13" i="2"/>
  <c r="ET14" i="2"/>
  <c r="ET15" i="2"/>
  <c r="ET16" i="2"/>
  <c r="ET17" i="2"/>
  <c r="ET18" i="2"/>
  <c r="ET19" i="2"/>
  <c r="ET20" i="2"/>
  <c r="ET21" i="2"/>
  <c r="ET22" i="2"/>
  <c r="ET23" i="2"/>
  <c r="ET24" i="2"/>
  <c r="ET25" i="2"/>
  <c r="ET26" i="2"/>
  <c r="ET27" i="2"/>
  <c r="ET28" i="2"/>
  <c r="ET29" i="2"/>
  <c r="ET30" i="2"/>
  <c r="ET31" i="2"/>
  <c r="ET32" i="2"/>
  <c r="ET4" i="2"/>
  <c r="ES5" i="2"/>
  <c r="ES6" i="2"/>
  <c r="ES7" i="2"/>
  <c r="ES8" i="2"/>
  <c r="ES9" i="2"/>
  <c r="ES10" i="2"/>
  <c r="ES11" i="2"/>
  <c r="ES12" i="2"/>
  <c r="ES13" i="2"/>
  <c r="ES14" i="2"/>
  <c r="ES15" i="2"/>
  <c r="ES16" i="2"/>
  <c r="ES17" i="2"/>
  <c r="ES18" i="2"/>
  <c r="ES19" i="2"/>
  <c r="ES20" i="2"/>
  <c r="ES21" i="2"/>
  <c r="ES22" i="2"/>
  <c r="ES23" i="2"/>
  <c r="ES24" i="2"/>
  <c r="ES25" i="2"/>
  <c r="ES26" i="2"/>
  <c r="ES27" i="2"/>
  <c r="ES28" i="2"/>
  <c r="ES29" i="2"/>
  <c r="ES30" i="2"/>
  <c r="ES31" i="2"/>
  <c r="ES32" i="2"/>
  <c r="ES4" i="2"/>
  <c r="ER5" i="2"/>
  <c r="ER6" i="2"/>
  <c r="ER7" i="2"/>
  <c r="ER8" i="2"/>
  <c r="ER9" i="2"/>
  <c r="ER10" i="2"/>
  <c r="ER11" i="2"/>
  <c r="ER12" i="2"/>
  <c r="ER13" i="2"/>
  <c r="ER14" i="2"/>
  <c r="ER15" i="2"/>
  <c r="ER16" i="2"/>
  <c r="ER17" i="2"/>
  <c r="ER18" i="2"/>
  <c r="ER19" i="2"/>
  <c r="ER20" i="2"/>
  <c r="ER21" i="2"/>
  <c r="ER22" i="2"/>
  <c r="ER23" i="2"/>
  <c r="ER24" i="2"/>
  <c r="ER25" i="2"/>
  <c r="ER26" i="2"/>
  <c r="ER27" i="2"/>
  <c r="ER28" i="2"/>
  <c r="ER29" i="2"/>
  <c r="ER30" i="2"/>
  <c r="ER31" i="2"/>
  <c r="ER32" i="2"/>
  <c r="ER4" i="2"/>
  <c r="EQ5" i="2"/>
  <c r="EQ6" i="2"/>
  <c r="EQ7" i="2"/>
  <c r="EQ8" i="2"/>
  <c r="EQ9" i="2"/>
  <c r="EQ10" i="2"/>
  <c r="EQ11" i="2"/>
  <c r="EQ12" i="2"/>
  <c r="EQ13" i="2"/>
  <c r="EQ14" i="2"/>
  <c r="EQ15" i="2"/>
  <c r="EQ16" i="2"/>
  <c r="EQ17" i="2"/>
  <c r="EQ18" i="2"/>
  <c r="EQ19" i="2"/>
  <c r="EQ20" i="2"/>
  <c r="EQ21" i="2"/>
  <c r="EQ22" i="2"/>
  <c r="EQ23" i="2"/>
  <c r="EQ24" i="2"/>
  <c r="EQ25" i="2"/>
  <c r="EQ26" i="2"/>
  <c r="EQ27" i="2"/>
  <c r="EQ28" i="2"/>
  <c r="EQ29" i="2"/>
  <c r="EQ30" i="2"/>
  <c r="EQ31" i="2"/>
  <c r="EQ32" i="2"/>
  <c r="EQ4" i="2"/>
  <c r="EP5" i="2"/>
  <c r="EP6" i="2"/>
  <c r="EP7" i="2"/>
  <c r="EP8" i="2"/>
  <c r="EP9" i="2"/>
  <c r="EP10" i="2"/>
  <c r="EP11" i="2"/>
  <c r="EP12" i="2"/>
  <c r="EP13" i="2"/>
  <c r="EP14" i="2"/>
  <c r="EP15" i="2"/>
  <c r="EP16" i="2"/>
  <c r="EP17" i="2"/>
  <c r="EP18" i="2"/>
  <c r="EP19" i="2"/>
  <c r="EP20" i="2"/>
  <c r="EP21" i="2"/>
  <c r="EP22" i="2"/>
  <c r="EP23" i="2"/>
  <c r="EP24" i="2"/>
  <c r="EP25" i="2"/>
  <c r="EP26" i="2"/>
  <c r="EP27" i="2"/>
  <c r="EP28" i="2"/>
  <c r="EP29" i="2"/>
  <c r="EP30" i="2"/>
  <c r="EP31" i="2"/>
  <c r="EP32" i="2"/>
  <c r="EP4" i="2"/>
  <c r="EO5" i="2"/>
  <c r="EO6" i="2"/>
  <c r="EO7" i="2"/>
  <c r="EO8" i="2"/>
  <c r="EO9" i="2"/>
  <c r="EO10" i="2"/>
  <c r="EO11" i="2"/>
  <c r="EO12" i="2"/>
  <c r="EO13" i="2"/>
  <c r="EO14" i="2"/>
  <c r="EO15" i="2"/>
  <c r="EO16" i="2"/>
  <c r="EO17" i="2"/>
  <c r="EO18" i="2"/>
  <c r="EO19" i="2"/>
  <c r="EO20" i="2"/>
  <c r="EO21" i="2"/>
  <c r="EO22" i="2"/>
  <c r="EO23" i="2"/>
  <c r="EO24" i="2"/>
  <c r="EO25" i="2"/>
  <c r="EO26" i="2"/>
  <c r="EO27" i="2"/>
  <c r="EO28" i="2"/>
  <c r="EO29" i="2"/>
  <c r="EO30" i="2"/>
  <c r="EO31" i="2"/>
  <c r="EO32" i="2"/>
  <c r="EO4" i="2"/>
  <c r="EN5" i="2"/>
  <c r="EN6" i="2"/>
  <c r="EN7" i="2"/>
  <c r="EN8" i="2"/>
  <c r="EN9" i="2"/>
  <c r="EN10" i="2"/>
  <c r="EN11" i="2"/>
  <c r="EN12" i="2"/>
  <c r="EN13" i="2"/>
  <c r="EN14" i="2"/>
  <c r="EN15" i="2"/>
  <c r="EN16" i="2"/>
  <c r="EN17" i="2"/>
  <c r="EN18" i="2"/>
  <c r="EN19" i="2"/>
  <c r="EN20" i="2"/>
  <c r="EN21" i="2"/>
  <c r="EN22" i="2"/>
  <c r="EN23" i="2"/>
  <c r="EN24" i="2"/>
  <c r="EN25" i="2"/>
  <c r="EN26" i="2"/>
  <c r="EN27" i="2"/>
  <c r="EN28" i="2"/>
  <c r="EN29" i="2"/>
  <c r="EN30" i="2"/>
  <c r="EN31" i="2"/>
  <c r="EN32" i="2"/>
  <c r="EN4" i="2"/>
  <c r="EM5" i="2"/>
  <c r="EM6" i="2"/>
  <c r="EM7" i="2"/>
  <c r="EM8" i="2"/>
  <c r="EM9" i="2"/>
  <c r="EM10" i="2"/>
  <c r="EM11" i="2"/>
  <c r="EM12" i="2"/>
  <c r="EM13" i="2"/>
  <c r="EM14" i="2"/>
  <c r="EM15" i="2"/>
  <c r="EM16" i="2"/>
  <c r="EM17" i="2"/>
  <c r="EM18" i="2"/>
  <c r="EM19" i="2"/>
  <c r="EM20" i="2"/>
  <c r="EM21" i="2"/>
  <c r="EM22" i="2"/>
  <c r="EM23" i="2"/>
  <c r="EM24" i="2"/>
  <c r="EM25" i="2"/>
  <c r="EM26" i="2"/>
  <c r="EM27" i="2"/>
  <c r="EM28" i="2"/>
  <c r="EM29" i="2"/>
  <c r="EM30" i="2"/>
  <c r="EM31" i="2"/>
  <c r="EM32" i="2"/>
  <c r="EM4" i="2"/>
  <c r="EC4" i="2"/>
  <c r="DI46" i="4"/>
  <c r="DI45" i="4"/>
  <c r="DI44" i="4"/>
  <c r="DI43" i="4"/>
  <c r="DI42" i="4"/>
  <c r="DI41" i="4"/>
  <c r="DI40" i="4"/>
  <c r="DI39" i="4"/>
  <c r="DI38" i="4"/>
  <c r="DI37" i="4"/>
  <c r="DI36" i="4"/>
  <c r="DI35" i="4"/>
  <c r="DI34" i="4"/>
  <c r="EC32" i="4"/>
  <c r="DP32" i="4"/>
  <c r="DO32" i="4"/>
  <c r="ED31" i="4"/>
  <c r="EC31" i="4"/>
  <c r="DP31" i="4"/>
  <c r="DO31" i="4"/>
  <c r="EC30" i="4"/>
  <c r="DY30" i="4"/>
  <c r="DP30" i="4"/>
  <c r="DO30" i="4"/>
  <c r="EF29" i="4"/>
  <c r="EC29" i="4"/>
  <c r="DP29" i="4"/>
  <c r="DO29" i="4"/>
  <c r="EC28" i="4"/>
  <c r="EB28" i="4"/>
  <c r="DZ28" i="4"/>
  <c r="DP28" i="4"/>
  <c r="DO28" i="4"/>
  <c r="ED27" i="4"/>
  <c r="EC27" i="4"/>
  <c r="EA27" i="4"/>
  <c r="DP27" i="4"/>
  <c r="DO27" i="4"/>
  <c r="EG26" i="4"/>
  <c r="EF26" i="4"/>
  <c r="EC26" i="4"/>
  <c r="DZ26" i="4"/>
  <c r="DP26" i="4"/>
  <c r="DO26" i="4"/>
  <c r="EH25" i="4"/>
  <c r="EG25" i="4"/>
  <c r="EC25" i="4"/>
  <c r="DP25" i="4"/>
  <c r="DO25" i="4"/>
  <c r="EC24" i="4"/>
  <c r="EA24" i="4"/>
  <c r="DY24" i="4"/>
  <c r="DP24" i="4"/>
  <c r="DO24" i="4"/>
  <c r="EC23" i="4"/>
  <c r="DP23" i="4"/>
  <c r="DO23" i="4"/>
  <c r="EC22" i="4"/>
  <c r="DP22" i="4"/>
  <c r="DO22" i="4"/>
  <c r="EC21" i="4"/>
  <c r="DP21" i="4"/>
  <c r="DO21" i="4"/>
  <c r="EC20" i="4"/>
  <c r="DP20" i="4"/>
  <c r="DO20" i="4"/>
  <c r="EI19" i="4"/>
  <c r="EC19" i="4"/>
  <c r="DZ19" i="4"/>
  <c r="DP19" i="4"/>
  <c r="DO19" i="4"/>
  <c r="EG18" i="4"/>
  <c r="EF18" i="4"/>
  <c r="ED18" i="4"/>
  <c r="EC18" i="4"/>
  <c r="EA18" i="4"/>
  <c r="DP18" i="4"/>
  <c r="DO18" i="4"/>
  <c r="EF17" i="4"/>
  <c r="EC17" i="4"/>
  <c r="DZ17" i="4"/>
  <c r="DP17" i="4"/>
  <c r="DO17" i="4"/>
  <c r="ED16" i="4"/>
  <c r="EC16" i="4"/>
  <c r="DP16" i="4"/>
  <c r="DO16" i="4"/>
  <c r="EE15" i="4"/>
  <c r="EC15" i="4"/>
  <c r="DP15" i="4"/>
  <c r="DO15" i="4"/>
  <c r="EC14" i="4"/>
  <c r="EA14" i="4"/>
  <c r="DP14" i="4"/>
  <c r="DO14" i="4"/>
  <c r="EC13" i="4"/>
  <c r="EB13" i="4"/>
  <c r="DP13" i="4"/>
  <c r="DO13" i="4"/>
  <c r="EF12" i="4"/>
  <c r="EC12" i="4"/>
  <c r="EA12" i="4"/>
  <c r="DP12" i="4"/>
  <c r="DO12" i="4"/>
  <c r="ED11" i="4"/>
  <c r="EC11" i="4"/>
  <c r="EB11" i="4"/>
  <c r="DP11" i="4"/>
  <c r="DO11" i="4"/>
  <c r="EE10" i="4"/>
  <c r="EC10" i="4"/>
  <c r="DP10" i="4"/>
  <c r="DO10" i="4"/>
  <c r="EE9" i="4"/>
  <c r="EC9" i="4"/>
  <c r="DY9" i="4"/>
  <c r="DP9" i="4"/>
  <c r="DO9" i="4"/>
  <c r="EF8" i="4"/>
  <c r="EE8" i="4"/>
  <c r="EC8" i="4"/>
  <c r="DP8" i="4"/>
  <c r="DO8" i="4"/>
  <c r="EC7" i="4"/>
  <c r="DP7" i="4"/>
  <c r="DO7" i="4"/>
  <c r="EC6" i="4"/>
  <c r="DY6" i="4"/>
  <c r="DP6" i="4"/>
  <c r="DO6" i="4"/>
  <c r="EF5" i="4"/>
  <c r="EC5" i="4"/>
  <c r="DP5" i="4"/>
  <c r="DO5" i="4"/>
  <c r="EC4" i="4"/>
  <c r="DY4" i="4"/>
  <c r="DP4" i="4"/>
  <c r="DO4" i="4"/>
  <c r="EO5" i="3"/>
  <c r="EO6" i="3"/>
  <c r="EO7" i="3"/>
  <c r="EO8" i="3"/>
  <c r="EO9" i="3"/>
  <c r="EO10" i="3"/>
  <c r="EO11" i="3"/>
  <c r="EO12" i="3"/>
  <c r="EO13" i="3"/>
  <c r="EO14" i="3"/>
  <c r="EO15" i="3"/>
  <c r="EO16" i="3"/>
  <c r="EO17" i="3"/>
  <c r="EO18" i="3"/>
  <c r="EO19" i="3"/>
  <c r="EO20" i="3"/>
  <c r="EO21" i="3"/>
  <c r="EO22" i="3"/>
  <c r="EO23" i="3"/>
  <c r="EO24" i="3"/>
  <c r="EO25" i="3"/>
  <c r="EO26" i="3"/>
  <c r="EO27" i="3"/>
  <c r="EO28" i="3"/>
  <c r="EO29" i="3"/>
  <c r="EO30" i="3"/>
  <c r="EO31" i="3"/>
  <c r="EO32" i="3"/>
  <c r="EO4" i="3"/>
  <c r="EL5" i="3"/>
  <c r="EL23" i="3"/>
  <c r="EJ13" i="3"/>
  <c r="DI46" i="3"/>
  <c r="DI45" i="3"/>
  <c r="DI44" i="3"/>
  <c r="DI43" i="3"/>
  <c r="DI42" i="3"/>
  <c r="DI41" i="3"/>
  <c r="DI40" i="3"/>
  <c r="DI39" i="3"/>
  <c r="DI38" i="3"/>
  <c r="DI37" i="3"/>
  <c r="DI36" i="3"/>
  <c r="DI35" i="3"/>
  <c r="DI34" i="3"/>
  <c r="ED32" i="3"/>
  <c r="EC32" i="3"/>
  <c r="ED31" i="3"/>
  <c r="EC31" i="3"/>
  <c r="ED30" i="3"/>
  <c r="EC30" i="3"/>
  <c r="ED29" i="3"/>
  <c r="EC29" i="3"/>
  <c r="ED28" i="3"/>
  <c r="EC28" i="3"/>
  <c r="ED27" i="3"/>
  <c r="EC27" i="3"/>
  <c r="ED26" i="3"/>
  <c r="EC26" i="3"/>
  <c r="ED25" i="3"/>
  <c r="EC25" i="3"/>
  <c r="ED24" i="3"/>
  <c r="EC24" i="3"/>
  <c r="ED23" i="3"/>
  <c r="EC23" i="3"/>
  <c r="ED22" i="3"/>
  <c r="EC22" i="3"/>
  <c r="ED21" i="3"/>
  <c r="EC21" i="3"/>
  <c r="ED20" i="3"/>
  <c r="EC20" i="3"/>
  <c r="ED19" i="3"/>
  <c r="EC19" i="3"/>
  <c r="ED18" i="3"/>
  <c r="EC18" i="3"/>
  <c r="ED17" i="3"/>
  <c r="EC17" i="3"/>
  <c r="ED16" i="3"/>
  <c r="EC16" i="3"/>
  <c r="ED15" i="3"/>
  <c r="EC15" i="3"/>
  <c r="ED14" i="3"/>
  <c r="EC14" i="3"/>
  <c r="ED13" i="3"/>
  <c r="EC13" i="3"/>
  <c r="ED12" i="3"/>
  <c r="EC12" i="3"/>
  <c r="ED11" i="3"/>
  <c r="EC11" i="3"/>
  <c r="ED10" i="3"/>
  <c r="EC10" i="3"/>
  <c r="ED9" i="3"/>
  <c r="EC9" i="3"/>
  <c r="ED8" i="3"/>
  <c r="EC8" i="3"/>
  <c r="ED7" i="3"/>
  <c r="EC7" i="3"/>
  <c r="ED6" i="3"/>
  <c r="EC6" i="3"/>
  <c r="ED5" i="3"/>
  <c r="EC5" i="3"/>
  <c r="ED4" i="3"/>
  <c r="EC4" i="3"/>
  <c r="ED19" i="2"/>
  <c r="EC5" i="2"/>
  <c r="EC7" i="2"/>
  <c r="EC8" i="2"/>
  <c r="EC9" i="2"/>
  <c r="EC10" i="2"/>
  <c r="EC11" i="2"/>
  <c r="EC14" i="2"/>
  <c r="EC15" i="2"/>
  <c r="EC16" i="2"/>
  <c r="EC17" i="2"/>
  <c r="EC18" i="2"/>
  <c r="EC19" i="2"/>
  <c r="EC20" i="2"/>
  <c r="EC21" i="2"/>
  <c r="EC23" i="2"/>
  <c r="EC26" i="2"/>
  <c r="EC27" i="2"/>
  <c r="EC28" i="2"/>
  <c r="EC29" i="2"/>
  <c r="EC30" i="2"/>
  <c r="EC31" i="2"/>
  <c r="EC32" i="2"/>
  <c r="DP5" i="2"/>
  <c r="DP6" i="2"/>
  <c r="DP7" i="2"/>
  <c r="DP8" i="2"/>
  <c r="DP9" i="2"/>
  <c r="DP10" i="2"/>
  <c r="DP11" i="2"/>
  <c r="DP12" i="2"/>
  <c r="DP13" i="2"/>
  <c r="DP14" i="2"/>
  <c r="DP15" i="2"/>
  <c r="DP16" i="2"/>
  <c r="DP17" i="2"/>
  <c r="DP18" i="2"/>
  <c r="DP19" i="2"/>
  <c r="DP20" i="2"/>
  <c r="DP21" i="2"/>
  <c r="DP22" i="2"/>
  <c r="DP23" i="2"/>
  <c r="DP24" i="2"/>
  <c r="DP25" i="2"/>
  <c r="DP26" i="2"/>
  <c r="DP27" i="2"/>
  <c r="DP28" i="2"/>
  <c r="DP29" i="2"/>
  <c r="DP30" i="2"/>
  <c r="DP31" i="2"/>
  <c r="DP32" i="2"/>
  <c r="DO4" i="2"/>
  <c r="DP4" i="2"/>
  <c r="DO5" i="2"/>
  <c r="DO6" i="2"/>
  <c r="DO7" i="2"/>
  <c r="DO8" i="2"/>
  <c r="DO9" i="2"/>
  <c r="DO10" i="2"/>
  <c r="DO11" i="2"/>
  <c r="DO12" i="2"/>
  <c r="DO13" i="2"/>
  <c r="DO14" i="2"/>
  <c r="DO15" i="2"/>
  <c r="DO16" i="2"/>
  <c r="DO17" i="2"/>
  <c r="DO18" i="2"/>
  <c r="DO19" i="2"/>
  <c r="DO20" i="2"/>
  <c r="DO21" i="2"/>
  <c r="DO22" i="2"/>
  <c r="DO23" i="2"/>
  <c r="DO24" i="2"/>
  <c r="DO25" i="2"/>
  <c r="DO26" i="2"/>
  <c r="DO27" i="2"/>
  <c r="DO28" i="2"/>
  <c r="DO29" i="2"/>
  <c r="DO30" i="2"/>
  <c r="DO31" i="2"/>
  <c r="DO32" i="2"/>
  <c r="BF16" i="2" l="1"/>
  <c r="BF15" i="2"/>
  <c r="BF19" i="2"/>
  <c r="BF6" i="2"/>
  <c r="BF4" i="2"/>
  <c r="BF24" i="2"/>
  <c r="EC24" i="2"/>
  <c r="BF28" i="2"/>
  <c r="BF32" i="2"/>
  <c r="BF14" i="2"/>
  <c r="BF7" i="2"/>
  <c r="BF20" i="2"/>
  <c r="BF31" i="2"/>
  <c r="BF25" i="2"/>
  <c r="BF13" i="2"/>
  <c r="BF29" i="2"/>
  <c r="BF10" i="2"/>
  <c r="EC13" i="2"/>
  <c r="BF17" i="2"/>
  <c r="BF26" i="2"/>
  <c r="BF8" i="2"/>
  <c r="BF9" i="2"/>
  <c r="BF30" i="2"/>
  <c r="BF23" i="2"/>
  <c r="BF22" i="2"/>
  <c r="BF11" i="2"/>
  <c r="BF27" i="2"/>
  <c r="BF12" i="2"/>
  <c r="BF21" i="2"/>
  <c r="BF18" i="2"/>
  <c r="BF5" i="2"/>
  <c r="CJ8" i="7"/>
  <c r="DP28" i="3"/>
  <c r="EG4" i="4"/>
  <c r="CL26" i="4"/>
  <c r="AP31" i="4"/>
  <c r="CT13" i="4"/>
  <c r="EG21" i="4"/>
  <c r="BN19" i="4"/>
  <c r="CD32" i="4"/>
  <c r="CT4" i="4"/>
  <c r="BV13" i="4"/>
  <c r="CT22" i="4"/>
  <c r="AP7" i="4"/>
  <c r="R29" i="4"/>
  <c r="CJ13" i="7"/>
  <c r="CT29" i="4"/>
  <c r="CT15" i="4"/>
  <c r="BV4" i="4"/>
  <c r="CJ16" i="7"/>
  <c r="EE5" i="4"/>
  <c r="EH22" i="4"/>
  <c r="R27" i="4"/>
  <c r="R16" i="4"/>
  <c r="CT31" i="4"/>
  <c r="CL20" i="4"/>
  <c r="AP24" i="4"/>
  <c r="EH9" i="4"/>
  <c r="R30" i="4"/>
  <c r="BV31" i="4"/>
  <c r="AX5" i="4"/>
  <c r="AP10" i="4"/>
  <c r="AX23" i="4"/>
  <c r="EH13" i="4"/>
  <c r="CT24" i="4"/>
  <c r="CT5" i="4"/>
  <c r="CT10" i="4"/>
  <c r="CL13" i="4"/>
  <c r="AX10" i="4"/>
  <c r="CD22" i="4"/>
  <c r="CJ11" i="7"/>
  <c r="R18" i="4"/>
  <c r="BV12" i="4"/>
  <c r="Z18" i="4"/>
  <c r="CT26" i="4"/>
  <c r="AX25" i="4"/>
  <c r="CJ12" i="7"/>
  <c r="CJ14" i="7"/>
  <c r="CT20" i="4"/>
  <c r="AP5" i="4"/>
  <c r="BV16" i="4"/>
  <c r="DP27" i="3"/>
  <c r="DP32" i="3"/>
  <c r="DP31" i="3"/>
  <c r="CJ17" i="7"/>
  <c r="CJ6" i="7"/>
  <c r="CJ5" i="7"/>
  <c r="CJ7" i="7"/>
  <c r="EG23" i="4"/>
  <c r="AP30" i="4"/>
  <c r="Z11" i="4"/>
  <c r="CD23" i="4"/>
  <c r="CL12" i="4"/>
  <c r="AP21" i="4"/>
  <c r="AX19" i="4"/>
  <c r="EA5" i="4"/>
  <c r="EB5" i="4"/>
  <c r="AX11" i="4"/>
  <c r="AH21" i="4"/>
  <c r="AX28" i="4"/>
  <c r="CL29" i="4"/>
  <c r="Z19" i="4"/>
  <c r="BN13" i="4"/>
  <c r="CJ9" i="7"/>
  <c r="AP6" i="4"/>
  <c r="AP29" i="4"/>
  <c r="AX9" i="4"/>
  <c r="AX7" i="4"/>
  <c r="BV19" i="4"/>
  <c r="AH32" i="4"/>
  <c r="EA7" i="4"/>
  <c r="CJ10" i="7"/>
  <c r="AX27" i="4"/>
  <c r="AP15" i="4"/>
  <c r="AX26" i="4"/>
  <c r="AP28" i="4"/>
  <c r="AX12" i="4"/>
  <c r="CT18" i="4"/>
  <c r="Z25" i="4"/>
  <c r="R17" i="4"/>
  <c r="AP9" i="4"/>
  <c r="AX20" i="4"/>
  <c r="AP26" i="4"/>
  <c r="EB19" i="4"/>
  <c r="EB23" i="4"/>
  <c r="AP25" i="4"/>
  <c r="CT12" i="4"/>
  <c r="CD27" i="4"/>
  <c r="AP23" i="4"/>
  <c r="AP22" i="4"/>
  <c r="Z20" i="4"/>
  <c r="Z27" i="4"/>
  <c r="Z22" i="4"/>
  <c r="AP13" i="4"/>
  <c r="AP11" i="4"/>
  <c r="AP18" i="4"/>
  <c r="AP17" i="4"/>
  <c r="AP19" i="4"/>
  <c r="AP12" i="4"/>
  <c r="AX14" i="4"/>
  <c r="AP4" i="4"/>
  <c r="CJ15" i="7"/>
  <c r="EE16" i="4"/>
  <c r="AP27" i="4"/>
  <c r="AP32" i="4"/>
  <c r="AP16" i="4"/>
  <c r="AX8" i="4"/>
  <c r="CD6" i="4"/>
  <c r="AX4" i="4"/>
  <c r="AX13" i="4"/>
  <c r="AP20" i="4"/>
  <c r="CT28" i="4"/>
  <c r="CL31" i="4"/>
  <c r="AX30" i="4"/>
  <c r="CT23" i="4"/>
  <c r="Z14" i="4"/>
  <c r="DP30" i="3"/>
  <c r="DP29" i="3"/>
  <c r="DB18" i="4"/>
  <c r="DB13" i="4"/>
  <c r="DB26" i="4"/>
  <c r="EI18" i="4"/>
  <c r="DB8" i="4"/>
  <c r="DB6" i="4"/>
  <c r="DB25" i="4"/>
  <c r="DB21" i="4"/>
  <c r="EI8" i="4"/>
  <c r="DB11" i="4"/>
  <c r="DB16" i="4"/>
  <c r="DB15" i="4"/>
  <c r="R31" i="4"/>
  <c r="R24" i="4"/>
  <c r="BV26" i="4"/>
  <c r="BV24" i="4"/>
  <c r="DB12" i="4"/>
  <c r="BN4" i="4"/>
  <c r="Z17" i="4"/>
  <c r="CD18" i="4"/>
  <c r="R10" i="4"/>
  <c r="BV18" i="4"/>
  <c r="Z23" i="4"/>
  <c r="CT32" i="4"/>
  <c r="BV14" i="4"/>
  <c r="BN26" i="4"/>
  <c r="CL17" i="4"/>
  <c r="CT27" i="4"/>
  <c r="CL16" i="4"/>
  <c r="CD14" i="4"/>
  <c r="CL19" i="4"/>
  <c r="AX29" i="4"/>
  <c r="BV23" i="4"/>
  <c r="BV8" i="4"/>
  <c r="DB10" i="4"/>
  <c r="Z10" i="4"/>
  <c r="BV22" i="4"/>
  <c r="R4" i="4"/>
  <c r="Z13" i="4"/>
  <c r="CD12" i="4"/>
  <c r="Z7" i="4"/>
  <c r="Z9" i="4"/>
  <c r="AH4" i="4"/>
  <c r="CT7" i="4"/>
  <c r="Z30" i="4"/>
  <c r="AH29" i="4"/>
  <c r="BV29" i="4"/>
  <c r="CD7" i="4"/>
  <c r="BN18" i="4"/>
  <c r="R20" i="4"/>
  <c r="Z32" i="4"/>
  <c r="Z6" i="4"/>
  <c r="CD19" i="4"/>
  <c r="DB29" i="4"/>
  <c r="CL10" i="4"/>
  <c r="CL7" i="4"/>
  <c r="R11" i="4"/>
  <c r="DB23" i="4"/>
  <c r="DB5" i="4"/>
  <c r="Z12" i="4"/>
  <c r="Z16" i="4"/>
  <c r="AX6" i="4"/>
  <c r="EG6" i="4"/>
  <c r="EI16" i="4"/>
  <c r="CL21" i="4"/>
  <c r="DB31" i="4"/>
  <c r="BV28" i="4"/>
  <c r="BV25" i="4"/>
  <c r="CT21" i="4"/>
  <c r="R23" i="4"/>
  <c r="BV32" i="4"/>
  <c r="CT17" i="4"/>
  <c r="R26" i="4"/>
  <c r="Z31" i="4"/>
  <c r="R15" i="4"/>
  <c r="Z4" i="4"/>
  <c r="CT16" i="4"/>
  <c r="DB17" i="4"/>
  <c r="CT19" i="4"/>
  <c r="DB27" i="4"/>
  <c r="AX18" i="4"/>
  <c r="Z21" i="4"/>
  <c r="CD11" i="4"/>
  <c r="CD8" i="4"/>
  <c r="AX21" i="4"/>
  <c r="CL11" i="4"/>
  <c r="AX15" i="4"/>
  <c r="DB32" i="4"/>
  <c r="R9" i="4"/>
  <c r="CL27" i="4"/>
  <c r="BV20" i="4"/>
  <c r="BN16" i="4"/>
  <c r="DB28" i="4"/>
  <c r="CL28" i="4"/>
  <c r="R6" i="4"/>
  <c r="R21" i="4"/>
  <c r="CL25" i="4"/>
  <c r="CD29" i="4"/>
  <c r="DB14" i="4"/>
  <c r="DB4" i="4"/>
  <c r="DB24" i="4"/>
  <c r="CD26" i="4"/>
  <c r="Z24" i="4"/>
  <c r="CL8" i="4"/>
  <c r="CD30" i="4"/>
  <c r="BV5" i="4"/>
  <c r="R7" i="4"/>
  <c r="AX17" i="4"/>
  <c r="AX32" i="4"/>
  <c r="CT30" i="4"/>
  <c r="BV17" i="4"/>
  <c r="AH15" i="4"/>
  <c r="BV27" i="4"/>
  <c r="R28" i="4"/>
  <c r="BV30" i="4"/>
  <c r="CL14" i="4"/>
  <c r="CL23" i="4"/>
  <c r="AX22" i="4"/>
  <c r="R14" i="4"/>
  <c r="AX16" i="4"/>
  <c r="Z15" i="4"/>
  <c r="BV10" i="4"/>
  <c r="DB22" i="4"/>
  <c r="AX24" i="4"/>
  <c r="CD4" i="4"/>
  <c r="R5" i="4"/>
  <c r="AH14" i="4"/>
  <c r="BV9" i="4"/>
  <c r="AH9" i="4"/>
  <c r="DY19" i="4"/>
  <c r="EF24" i="4"/>
  <c r="DI47" i="4"/>
  <c r="AX31" i="4"/>
  <c r="R25" i="4"/>
  <c r="BN14" i="4"/>
  <c r="CL6" i="4"/>
  <c r="BV11" i="4"/>
  <c r="CL9" i="4"/>
  <c r="Z26" i="4"/>
  <c r="CL22" i="4"/>
  <c r="Z8" i="4"/>
  <c r="CD24" i="4"/>
  <c r="DB9" i="4"/>
  <c r="BV6" i="4"/>
  <c r="CD5" i="4"/>
  <c r="CD17" i="4"/>
  <c r="BV15" i="4"/>
  <c r="CL5" i="4"/>
  <c r="CL32" i="4"/>
  <c r="CT9" i="4"/>
  <c r="EE12" i="4"/>
  <c r="CD31" i="4"/>
  <c r="CD13" i="4"/>
  <c r="R32" i="4"/>
  <c r="DY8" i="4"/>
  <c r="BN29" i="4"/>
  <c r="R22" i="4"/>
  <c r="CL18" i="4"/>
  <c r="CT8" i="4"/>
  <c r="CT25" i="4"/>
  <c r="R19" i="4"/>
  <c r="CD16" i="4"/>
  <c r="DB20" i="4"/>
  <c r="R8" i="4"/>
  <c r="AH26" i="4"/>
  <c r="CT14" i="4"/>
  <c r="BV21" i="4"/>
  <c r="CL4" i="4"/>
  <c r="DB19" i="4"/>
  <c r="Z28" i="4"/>
  <c r="AP14" i="4"/>
  <c r="BN15" i="4"/>
  <c r="CL24" i="4"/>
  <c r="Z5" i="4"/>
  <c r="CL30" i="4"/>
  <c r="R13" i="4"/>
  <c r="DZ20" i="4"/>
  <c r="CD10" i="4"/>
  <c r="Z29" i="4"/>
  <c r="DB7" i="4"/>
  <c r="CT11" i="4"/>
  <c r="CD15" i="4"/>
  <c r="R12" i="4"/>
  <c r="CL15" i="4"/>
  <c r="BV7" i="4"/>
  <c r="DB30" i="4"/>
  <c r="CT6" i="4"/>
  <c r="AP8" i="4"/>
  <c r="AX27" i="2"/>
  <c r="AX5" i="2"/>
  <c r="AX19" i="2"/>
  <c r="AP21" i="2"/>
  <c r="AP24" i="2"/>
  <c r="AH28" i="2"/>
  <c r="AP17" i="2"/>
  <c r="AP25" i="2"/>
  <c r="AH8" i="2"/>
  <c r="J4" i="2"/>
  <c r="J27" i="2"/>
  <c r="AX10" i="2"/>
  <c r="Z19" i="2"/>
  <c r="BV7" i="2"/>
  <c r="AX18" i="2"/>
  <c r="J13" i="2"/>
  <c r="R32" i="2"/>
  <c r="AH24" i="2"/>
  <c r="AP28" i="2"/>
  <c r="AH13" i="2"/>
  <c r="AH18" i="2"/>
  <c r="J28" i="2"/>
  <c r="J24" i="2"/>
  <c r="AX20" i="2"/>
  <c r="BV5" i="2"/>
  <c r="BV14" i="2"/>
  <c r="J5" i="2"/>
  <c r="AH27" i="2"/>
  <c r="AP11" i="2"/>
  <c r="AX12" i="2"/>
  <c r="BV13" i="2"/>
  <c r="DW20" i="2"/>
  <c r="AX31" i="2"/>
  <c r="AX16" i="2"/>
  <c r="AH15" i="2"/>
  <c r="Z28" i="2"/>
  <c r="J22" i="2"/>
  <c r="Z4" i="2"/>
  <c r="Z5" i="2"/>
  <c r="AX17" i="2"/>
  <c r="J31" i="2"/>
  <c r="AX4" i="2"/>
  <c r="Z20" i="2"/>
  <c r="J19" i="2"/>
  <c r="Z13" i="2"/>
  <c r="AP19" i="2"/>
  <c r="R28" i="2"/>
  <c r="J32" i="2"/>
  <c r="AP13" i="2"/>
  <c r="BV22" i="2"/>
  <c r="AX9" i="2"/>
  <c r="Z26" i="2"/>
  <c r="J12" i="2"/>
  <c r="BV24" i="2"/>
  <c r="BV15" i="2"/>
  <c r="J20" i="2"/>
  <c r="Z14" i="2"/>
  <c r="EE14" i="2"/>
  <c r="EE27" i="2"/>
  <c r="CD27" i="2"/>
  <c r="AP26" i="2"/>
  <c r="AH29" i="2"/>
  <c r="Z12" i="2"/>
  <c r="AH5" i="2"/>
  <c r="J26" i="2"/>
  <c r="J9" i="2"/>
  <c r="J29" i="2"/>
  <c r="DW9" i="2"/>
  <c r="CD29" i="2"/>
  <c r="AH16" i="2"/>
  <c r="AP10" i="2"/>
  <c r="Z6" i="2"/>
  <c r="Z24" i="2"/>
  <c r="J21" i="2"/>
  <c r="AH12" i="2"/>
  <c r="AH19" i="2"/>
  <c r="BN26" i="2"/>
  <c r="Z25" i="2"/>
  <c r="Z21" i="2"/>
  <c r="AX21" i="2"/>
  <c r="AP6" i="2"/>
  <c r="Z15" i="2"/>
  <c r="J7" i="2"/>
  <c r="AH11" i="2"/>
  <c r="DW29" i="2"/>
  <c r="BV18" i="2"/>
  <c r="AX13" i="2"/>
  <c r="BN10" i="2"/>
  <c r="AX11" i="2"/>
  <c r="BV28" i="2"/>
  <c r="AH23" i="2"/>
  <c r="AP29" i="2"/>
  <c r="CL16" i="2"/>
  <c r="DB24" i="2"/>
  <c r="DB27" i="2"/>
  <c r="DB6" i="2"/>
  <c r="CT18" i="2"/>
  <c r="CL19" i="2"/>
  <c r="BN21" i="3"/>
  <c r="CT4" i="3"/>
  <c r="Z28" i="3"/>
  <c r="EK18" i="3"/>
  <c r="BV13" i="3"/>
  <c r="CL26" i="3"/>
  <c r="BV12" i="3"/>
  <c r="AX22" i="3"/>
  <c r="EQ13" i="3"/>
  <c r="EH13" i="3" s="1"/>
  <c r="Z18" i="3"/>
  <c r="R22" i="3"/>
  <c r="AP7" i="3"/>
  <c r="BN10" i="3"/>
  <c r="DI47" i="3"/>
  <c r="DB12" i="3"/>
  <c r="AP28" i="3"/>
  <c r="BV10" i="3"/>
  <c r="Z26" i="3"/>
  <c r="BN11" i="3"/>
  <c r="BN20" i="3"/>
  <c r="EK5" i="3"/>
  <c r="BV19" i="3"/>
  <c r="DB27" i="3"/>
  <c r="BV9" i="3"/>
  <c r="CT23" i="3"/>
  <c r="AX19" i="3"/>
  <c r="J24" i="3"/>
  <c r="Z23" i="3"/>
  <c r="CT21" i="3"/>
  <c r="AH14" i="3"/>
  <c r="BN14" i="3"/>
  <c r="ET14" i="3"/>
  <c r="EH14" i="3" s="1"/>
  <c r="AP16" i="3"/>
  <c r="Z15" i="3"/>
  <c r="CL11" i="3"/>
  <c r="R21" i="3"/>
  <c r="CL24" i="3"/>
  <c r="CT27" i="3"/>
  <c r="AP6" i="3"/>
  <c r="DB17" i="3"/>
  <c r="EI24" i="3"/>
  <c r="EH24" i="3" s="1"/>
  <c r="AH15" i="3"/>
  <c r="AP15" i="3"/>
  <c r="DB26" i="2"/>
  <c r="DB28" i="2"/>
  <c r="DB31" i="2"/>
  <c r="CT24" i="2"/>
  <c r="CL12" i="2"/>
  <c r="CL6" i="2"/>
  <c r="CL7" i="2"/>
  <c r="CD5" i="2"/>
  <c r="BN13" i="2"/>
  <c r="CT32" i="2"/>
  <c r="CL9" i="2"/>
  <c r="BN7" i="2"/>
  <c r="BN11" i="2"/>
  <c r="EE18" i="2"/>
  <c r="DB32" i="2"/>
  <c r="BV23" i="2"/>
  <c r="BN12" i="2"/>
  <c r="DB30" i="2"/>
  <c r="DB20" i="2"/>
  <c r="AX14" i="2"/>
  <c r="R12" i="2"/>
  <c r="AP31" i="2"/>
  <c r="BN17" i="2"/>
  <c r="BV4" i="2"/>
  <c r="CL20" i="2"/>
  <c r="CD30" i="2"/>
  <c r="AP8" i="2"/>
  <c r="AX23" i="2"/>
  <c r="AX6" i="2"/>
  <c r="BN32" i="2"/>
  <c r="BN5" i="2"/>
  <c r="R14" i="2"/>
  <c r="BV12" i="2"/>
  <c r="BN8" i="2"/>
  <c r="CT16" i="2"/>
  <c r="J25" i="2"/>
  <c r="Z11" i="2"/>
  <c r="AX24" i="2"/>
  <c r="CT10" i="2"/>
  <c r="CD6" i="2"/>
  <c r="BN18" i="2"/>
  <c r="R22" i="2"/>
  <c r="R5" i="2"/>
  <c r="R24" i="2"/>
  <c r="CD31" i="2"/>
  <c r="CT17" i="2"/>
  <c r="CD32" i="2"/>
  <c r="BN4" i="2"/>
  <c r="DB22" i="2"/>
  <c r="DB15" i="2"/>
  <c r="ED26" i="2"/>
  <c r="BN16" i="2"/>
  <c r="BV32" i="2"/>
  <c r="AX28" i="2"/>
  <c r="Z22" i="2"/>
  <c r="DB9" i="2"/>
  <c r="AX29" i="2"/>
  <c r="CT11" i="2"/>
  <c r="CD18" i="2"/>
  <c r="DB7" i="2"/>
  <c r="CT30" i="2"/>
  <c r="Z17" i="2"/>
  <c r="CL32" i="2"/>
  <c r="CD19" i="2"/>
  <c r="AH14" i="2"/>
  <c r="Z7" i="2"/>
  <c r="AP22" i="2"/>
  <c r="J6" i="2"/>
  <c r="AH32" i="2"/>
  <c r="AP27" i="2"/>
  <c r="AP30" i="2"/>
  <c r="BV21" i="2"/>
  <c r="CL22" i="2"/>
  <c r="CL11" i="2"/>
  <c r="CD23" i="2"/>
  <c r="CL10" i="2"/>
  <c r="J30" i="2"/>
  <c r="CT27" i="2"/>
  <c r="CT4" i="2"/>
  <c r="CL28" i="2"/>
  <c r="CD26" i="2"/>
  <c r="CT8" i="2"/>
  <c r="R4" i="2"/>
  <c r="CD24" i="2"/>
  <c r="R10" i="2"/>
  <c r="CD22" i="2"/>
  <c r="BV25" i="2"/>
  <c r="CT12" i="2"/>
  <c r="CD17" i="2"/>
  <c r="R15" i="2"/>
  <c r="DB23" i="2"/>
  <c r="BV29" i="2"/>
  <c r="CT21" i="2"/>
  <c r="AP15" i="2"/>
  <c r="BN25" i="2"/>
  <c r="R8" i="2"/>
  <c r="R11" i="2"/>
  <c r="AH31" i="2"/>
  <c r="CT31" i="2"/>
  <c r="BN28" i="2"/>
  <c r="DB12" i="2"/>
  <c r="CT20" i="2"/>
  <c r="AH10" i="2"/>
  <c r="BV8" i="2"/>
  <c r="AH21" i="2"/>
  <c r="Z27" i="2"/>
  <c r="Z18" i="2"/>
  <c r="CT26" i="2"/>
  <c r="R26" i="2"/>
  <c r="CT14" i="2"/>
  <c r="DB19" i="2"/>
  <c r="R29" i="2"/>
  <c r="CD21" i="2"/>
  <c r="CT9" i="2"/>
  <c r="BV30" i="2"/>
  <c r="BN27" i="2"/>
  <c r="R23" i="2"/>
  <c r="CL13" i="2"/>
  <c r="CL24" i="2"/>
  <c r="CL18" i="2"/>
  <c r="CT6" i="2"/>
  <c r="EE25" i="2"/>
  <c r="R19" i="2"/>
  <c r="CT23" i="2"/>
  <c r="R20" i="2"/>
  <c r="DB14" i="2"/>
  <c r="CT22" i="2"/>
  <c r="CD7" i="2"/>
  <c r="AX8" i="2"/>
  <c r="CL30" i="2"/>
  <c r="BN21" i="2"/>
  <c r="R9" i="2"/>
  <c r="DB18" i="2"/>
  <c r="CL17" i="2"/>
  <c r="BN24" i="2"/>
  <c r="CD25" i="2"/>
  <c r="J14" i="2"/>
  <c r="BV10" i="2"/>
  <c r="BN19" i="2"/>
  <c r="CL4" i="2"/>
  <c r="AP20" i="2"/>
  <c r="CT7" i="2"/>
  <c r="AH22" i="2"/>
  <c r="AH6" i="2"/>
  <c r="AH20" i="2"/>
  <c r="BN30" i="2"/>
  <c r="R16" i="2"/>
  <c r="DB17" i="2"/>
  <c r="BN15" i="2"/>
  <c r="CL21" i="2"/>
  <c r="R6" i="2"/>
  <c r="BN31" i="2"/>
  <c r="R27" i="2"/>
  <c r="BV17" i="2"/>
  <c r="CT15" i="2"/>
  <c r="AX15" i="2"/>
  <c r="BV31" i="2"/>
  <c r="Z32" i="2"/>
  <c r="J10" i="2"/>
  <c r="AP16" i="2"/>
  <c r="CT19" i="2"/>
  <c r="CD4" i="2"/>
  <c r="AH4" i="2"/>
  <c r="CT28" i="2"/>
  <c r="Z16" i="2"/>
  <c r="AH26" i="2"/>
  <c r="Z9" i="2"/>
  <c r="CD8" i="2"/>
  <c r="AP5" i="2"/>
  <c r="BN29" i="2"/>
  <c r="Z31" i="2"/>
  <c r="CD11" i="2"/>
  <c r="CD14" i="2"/>
  <c r="CD20" i="2"/>
  <c r="CD12" i="2"/>
  <c r="DB10" i="2"/>
  <c r="BV19" i="2"/>
  <c r="DB13" i="2"/>
  <c r="AX26" i="2"/>
  <c r="DB21" i="2"/>
  <c r="J18" i="2"/>
  <c r="DB11" i="2"/>
  <c r="CD15" i="2"/>
  <c r="R30" i="2"/>
  <c r="CD28" i="2"/>
  <c r="R7" i="2"/>
  <c r="R17" i="2"/>
  <c r="CL5" i="2"/>
  <c r="CD16" i="2"/>
  <c r="AX30" i="2"/>
  <c r="J17" i="2"/>
  <c r="Z30" i="2"/>
  <c r="CL31" i="2"/>
  <c r="BV9" i="2"/>
  <c r="J11" i="2"/>
  <c r="AP18" i="2"/>
  <c r="CL29" i="2"/>
  <c r="AX32" i="2"/>
  <c r="CL27" i="2"/>
  <c r="BV11" i="2"/>
  <c r="Z23" i="2"/>
  <c r="CL8" i="2"/>
  <c r="AP32" i="2"/>
  <c r="DB29" i="2"/>
  <c r="AH25" i="2"/>
  <c r="CL14" i="2"/>
  <c r="Z29" i="2"/>
  <c r="CT13" i="2"/>
  <c r="R18" i="2"/>
  <c r="AP12" i="2"/>
  <c r="AP23" i="2"/>
  <c r="AP4" i="2"/>
  <c r="CD9" i="2"/>
  <c r="Z8" i="2"/>
  <c r="R13" i="2"/>
  <c r="DB25" i="2"/>
  <c r="CD13" i="2"/>
  <c r="R21" i="2"/>
  <c r="J15" i="2"/>
  <c r="AH9" i="2"/>
  <c r="CD10" i="2"/>
  <c r="BN9" i="2"/>
  <c r="BN14" i="2"/>
  <c r="BN6" i="2"/>
  <c r="R31" i="2"/>
  <c r="BV16" i="2"/>
  <c r="CL23" i="2"/>
  <c r="DB5" i="2"/>
  <c r="DB16" i="2"/>
  <c r="BV27" i="2"/>
  <c r="CT29" i="2"/>
  <c r="BV26" i="2"/>
  <c r="AH30" i="2"/>
  <c r="CT5" i="2"/>
  <c r="AH7" i="2"/>
  <c r="AH17" i="2"/>
  <c r="BN23" i="2"/>
  <c r="AX25" i="2"/>
  <c r="AP9" i="2"/>
  <c r="AX22" i="2"/>
  <c r="J8" i="2"/>
  <c r="CT25" i="2"/>
  <c r="DB4" i="2"/>
  <c r="J23" i="2"/>
  <c r="AP14" i="2"/>
  <c r="CL25" i="2"/>
  <c r="Z10" i="2"/>
  <c r="CL15" i="2"/>
  <c r="DB8" i="2"/>
  <c r="J16" i="2"/>
  <c r="BN22" i="2"/>
  <c r="BV6" i="2"/>
  <c r="R25" i="2"/>
  <c r="AX7" i="2"/>
  <c r="BV20" i="2"/>
  <c r="BN20" i="2"/>
  <c r="AP7" i="2"/>
  <c r="CL26" i="2"/>
  <c r="ES26" i="3"/>
  <c r="EG26" i="3" s="1"/>
  <c r="DN26" i="3" s="1"/>
  <c r="AH23" i="3"/>
  <c r="CT24" i="3"/>
  <c r="R27" i="3"/>
  <c r="AH13" i="3"/>
  <c r="AP27" i="3"/>
  <c r="BN29" i="3"/>
  <c r="CT15" i="3"/>
  <c r="J17" i="3"/>
  <c r="R30" i="3"/>
  <c r="J10" i="3"/>
  <c r="J25" i="3"/>
  <c r="AH28" i="3"/>
  <c r="CL6" i="3"/>
  <c r="CL20" i="3"/>
  <c r="Z7" i="3"/>
  <c r="CL21" i="3"/>
  <c r="AH11" i="3"/>
  <c r="AH30" i="3"/>
  <c r="CT6" i="3"/>
  <c r="AX13" i="3"/>
  <c r="AP17" i="3"/>
  <c r="R10" i="3"/>
  <c r="CT14" i="3"/>
  <c r="J22" i="3"/>
  <c r="Z32" i="3"/>
  <c r="DB19" i="3"/>
  <c r="CT17" i="3"/>
  <c r="CL14" i="3"/>
  <c r="CD7" i="3"/>
  <c r="CD4" i="3"/>
  <c r="CD6" i="3"/>
  <c r="CD5" i="3"/>
  <c r="CD25" i="3"/>
  <c r="R32" i="3"/>
  <c r="AH7" i="3"/>
  <c r="AH22" i="3"/>
  <c r="R24" i="3"/>
  <c r="R13" i="3"/>
  <c r="CD9" i="3"/>
  <c r="R26" i="3"/>
  <c r="CD24" i="3"/>
  <c r="CL32" i="3"/>
  <c r="EM6" i="3"/>
  <c r="EG6" i="3" s="1"/>
  <c r="DN6" i="3" s="1"/>
  <c r="EP21" i="3"/>
  <c r="EG21" i="3" s="1"/>
  <c r="DN21" i="3" s="1"/>
  <c r="ER7" i="3"/>
  <c r="EH7" i="3" s="1"/>
  <c r="R19" i="3"/>
  <c r="CD20" i="3"/>
  <c r="Z25" i="3"/>
  <c r="DB4" i="3"/>
  <c r="DB8" i="3"/>
  <c r="DB7" i="3"/>
  <c r="AH31" i="3"/>
  <c r="AX25" i="3"/>
  <c r="R31" i="3"/>
  <c r="CT11" i="3"/>
  <c r="AP32" i="3"/>
  <c r="BV32" i="3"/>
  <c r="BV22" i="3"/>
  <c r="R12" i="3"/>
  <c r="AP8" i="3"/>
  <c r="CL30" i="3"/>
  <c r="CT10" i="3"/>
  <c r="Z19" i="3"/>
  <c r="DB6" i="3"/>
  <c r="Z31" i="3"/>
  <c r="AP12" i="3"/>
  <c r="DB5" i="3"/>
  <c r="AP13" i="3"/>
  <c r="BV25" i="3"/>
  <c r="J28" i="3"/>
  <c r="AH19" i="3"/>
  <c r="BV8" i="3"/>
  <c r="BV20" i="3"/>
  <c r="EN22" i="3"/>
  <c r="CD17" i="3"/>
  <c r="AP19" i="3"/>
  <c r="DB23" i="3"/>
  <c r="DB29" i="3"/>
  <c r="J23" i="3"/>
  <c r="BN28" i="3"/>
  <c r="R9" i="3"/>
  <c r="BV30" i="3"/>
  <c r="AP31" i="3"/>
  <c r="CD16" i="3"/>
  <c r="AP21" i="3"/>
  <c r="R5" i="3"/>
  <c r="Z4" i="3"/>
  <c r="DB24" i="3"/>
  <c r="BV6" i="3"/>
  <c r="CL27" i="3"/>
  <c r="Z9" i="3"/>
  <c r="BN24" i="3"/>
  <c r="BV28" i="3"/>
  <c r="Z8" i="3"/>
  <c r="DB11" i="3"/>
  <c r="CD22" i="3"/>
  <c r="CL18" i="3"/>
  <c r="AP18" i="3"/>
  <c r="CD19" i="3"/>
  <c r="R18" i="3"/>
  <c r="AH20" i="3"/>
  <c r="CD29" i="3"/>
  <c r="CD11" i="3"/>
  <c r="DB13" i="3"/>
  <c r="CT19" i="3"/>
  <c r="AX4" i="3"/>
  <c r="J20" i="3"/>
  <c r="Z22" i="3"/>
  <c r="AP10" i="3"/>
  <c r="J27" i="3"/>
  <c r="CT8" i="3"/>
  <c r="BN4" i="3"/>
  <c r="BN26" i="3"/>
  <c r="AX6" i="3"/>
  <c r="R11" i="3"/>
  <c r="BV11" i="3"/>
  <c r="J8" i="3"/>
  <c r="Z17" i="3"/>
  <c r="J16" i="3"/>
  <c r="BN15" i="3"/>
  <c r="BN17" i="3"/>
  <c r="AP20" i="3"/>
  <c r="AH8" i="3"/>
  <c r="DB32" i="3"/>
  <c r="DB14" i="3"/>
  <c r="BN16" i="3"/>
  <c r="Z21" i="3"/>
  <c r="CL25" i="3"/>
  <c r="CD14" i="3"/>
  <c r="CT32" i="3"/>
  <c r="DB26" i="3"/>
  <c r="R28" i="3"/>
  <c r="CD10" i="3"/>
  <c r="AX12" i="3"/>
  <c r="BN18" i="3"/>
  <c r="AX20" i="3"/>
  <c r="BN7" i="3"/>
  <c r="AP5" i="3"/>
  <c r="AP4" i="3"/>
  <c r="CL10" i="3"/>
  <c r="AP23" i="3"/>
  <c r="R6" i="3"/>
  <c r="BN5" i="3"/>
  <c r="DB10" i="3"/>
  <c r="AH16" i="3"/>
  <c r="Z13" i="3"/>
  <c r="CT25" i="3"/>
  <c r="AH9" i="3"/>
  <c r="BN31" i="3"/>
  <c r="BN13" i="3"/>
  <c r="AP22" i="3"/>
  <c r="CT30" i="3"/>
  <c r="Z24" i="3"/>
  <c r="AP25" i="3"/>
  <c r="AX24" i="3"/>
  <c r="Z27" i="3"/>
  <c r="Z6" i="3"/>
  <c r="AX11" i="3"/>
  <c r="BV16" i="3"/>
  <c r="AX32" i="3"/>
  <c r="CT28" i="3"/>
  <c r="R17" i="3"/>
  <c r="AP9" i="3"/>
  <c r="CD23" i="3"/>
  <c r="J19" i="3"/>
  <c r="BV7" i="3"/>
  <c r="CD21" i="3"/>
  <c r="CD27" i="3"/>
  <c r="DB25" i="3"/>
  <c r="Z10" i="3"/>
  <c r="AH4" i="3"/>
  <c r="CD32" i="3"/>
  <c r="CD13" i="3"/>
  <c r="BN8" i="3"/>
  <c r="AP30" i="3"/>
  <c r="AX28" i="3"/>
  <c r="AH6" i="3"/>
  <c r="EJ22" i="3"/>
  <c r="Z30" i="3"/>
  <c r="CL31" i="3"/>
  <c r="CL13" i="3"/>
  <c r="AX18" i="3"/>
  <c r="BN19" i="3"/>
  <c r="AH29" i="3"/>
  <c r="DB22" i="3"/>
  <c r="CL23" i="3"/>
  <c r="BV21" i="3"/>
  <c r="BN25" i="3"/>
  <c r="Z5" i="3"/>
  <c r="CL5" i="3"/>
  <c r="AP14" i="3"/>
  <c r="J5" i="3"/>
  <c r="DB21" i="3"/>
  <c r="CL15" i="3"/>
  <c r="BN23" i="3"/>
  <c r="DB20" i="3"/>
  <c r="J4" i="3"/>
  <c r="AH24" i="3"/>
  <c r="CT26" i="3"/>
  <c r="AX14" i="3"/>
  <c r="CL8" i="3"/>
  <c r="Z11" i="3"/>
  <c r="CL29" i="3"/>
  <c r="CT12" i="3"/>
  <c r="CT5" i="3"/>
  <c r="AX23" i="3"/>
  <c r="J12" i="3"/>
  <c r="J30" i="3"/>
  <c r="AX30" i="3"/>
  <c r="CL16" i="3"/>
  <c r="AX21" i="3"/>
  <c r="CT18" i="3"/>
  <c r="DB9" i="3"/>
  <c r="CD31" i="3"/>
  <c r="AX8" i="3"/>
  <c r="AH17" i="3"/>
  <c r="BN12" i="3"/>
  <c r="J9" i="3"/>
  <c r="EQ19" i="3"/>
  <c r="EG19" i="3" s="1"/>
  <c r="DN19" i="3" s="1"/>
  <c r="AX27" i="3"/>
  <c r="J29" i="3"/>
  <c r="DB30" i="3"/>
  <c r="CT16" i="3"/>
  <c r="BV14" i="3"/>
  <c r="R25" i="3"/>
  <c r="Z20" i="3"/>
  <c r="J21" i="3"/>
  <c r="R16" i="3"/>
  <c r="AH21" i="3"/>
  <c r="BN32" i="3"/>
  <c r="CT7" i="3"/>
  <c r="CT9" i="3"/>
  <c r="AX9" i="3"/>
  <c r="BV26" i="3"/>
  <c r="AP11" i="3"/>
  <c r="AX15" i="3"/>
  <c r="BV29" i="3"/>
  <c r="AX10" i="3"/>
  <c r="CL17" i="3"/>
  <c r="J6" i="3"/>
  <c r="AX7" i="3"/>
  <c r="AP26" i="3"/>
  <c r="AX26" i="3"/>
  <c r="Z12" i="3"/>
  <c r="Z14" i="3"/>
  <c r="BN6" i="3"/>
  <c r="R23" i="3"/>
  <c r="CL28" i="3"/>
  <c r="BN22" i="3"/>
  <c r="DB18" i="3"/>
  <c r="R8" i="3"/>
  <c r="CT20" i="3"/>
  <c r="J26" i="3"/>
  <c r="BV27" i="3"/>
  <c r="AP29" i="3"/>
  <c r="BV15" i="3"/>
  <c r="J14" i="3"/>
  <c r="BV18" i="3"/>
  <c r="CL19" i="3"/>
  <c r="J32" i="3"/>
  <c r="CD15" i="3"/>
  <c r="Z29" i="3"/>
  <c r="BV31" i="3"/>
  <c r="J7" i="3"/>
  <c r="AH10" i="3"/>
  <c r="BN9" i="3"/>
  <c r="BV5" i="3"/>
  <c r="J13" i="3"/>
  <c r="BV17" i="3"/>
  <c r="AX31" i="3"/>
  <c r="Z16" i="3"/>
  <c r="J31" i="3"/>
  <c r="CT22" i="3"/>
  <c r="AX5" i="3"/>
  <c r="CD18" i="3"/>
  <c r="BN30" i="3"/>
  <c r="R4" i="3"/>
  <c r="J11" i="3"/>
  <c r="BV23" i="3"/>
  <c r="AH12" i="3"/>
  <c r="AH32" i="3"/>
  <c r="CD26" i="3"/>
  <c r="CT13" i="3"/>
  <c r="CD8" i="3"/>
  <c r="CL9" i="3"/>
  <c r="AH5" i="3"/>
  <c r="DB28" i="3"/>
  <c r="AH25" i="3"/>
  <c r="EP12" i="3"/>
  <c r="EH12" i="3" s="1"/>
  <c r="BV24" i="3"/>
  <c r="AH26" i="3"/>
  <c r="CD28" i="3"/>
  <c r="R14" i="3"/>
  <c r="CT29" i="3"/>
  <c r="AX17" i="3"/>
  <c r="AH18" i="3"/>
  <c r="CD30" i="3"/>
  <c r="CL4" i="3"/>
  <c r="CL12" i="3"/>
  <c r="BN27" i="3"/>
  <c r="R29" i="3"/>
  <c r="CL7" i="3"/>
  <c r="CT31" i="3"/>
  <c r="R7" i="3"/>
  <c r="CL22" i="3"/>
  <c r="CD12" i="3"/>
  <c r="BV4" i="3"/>
  <c r="AX16" i="3"/>
  <c r="J15" i="3"/>
  <c r="J18" i="3"/>
  <c r="R20" i="3"/>
  <c r="AX29" i="3"/>
  <c r="DB15" i="3"/>
  <c r="AP24" i="3"/>
  <c r="AH27" i="3"/>
  <c r="DB31" i="3"/>
  <c r="DB16" i="3"/>
  <c r="R15" i="3"/>
  <c r="J8" i="4"/>
  <c r="J24" i="4"/>
  <c r="J25" i="4"/>
  <c r="J32" i="4"/>
  <c r="J29" i="4"/>
  <c r="J10" i="4"/>
  <c r="BN28" i="4"/>
  <c r="BN21" i="4"/>
  <c r="BN20" i="4"/>
  <c r="AH13" i="4"/>
  <c r="J26" i="4"/>
  <c r="J5" i="4"/>
  <c r="BN11" i="4"/>
  <c r="AH30" i="4"/>
  <c r="AH8" i="4"/>
  <c r="J23" i="4"/>
  <c r="J4" i="4"/>
  <c r="J22" i="4"/>
  <c r="J21" i="4"/>
  <c r="J30" i="4"/>
  <c r="BN27" i="4"/>
  <c r="J13" i="4"/>
  <c r="BN17" i="4"/>
  <c r="J16" i="4"/>
  <c r="J20" i="4"/>
  <c r="BN10" i="4"/>
  <c r="BN25" i="4"/>
  <c r="AH20" i="4"/>
  <c r="BN12" i="4"/>
  <c r="J18" i="4"/>
  <c r="BN6" i="4"/>
  <c r="AH31" i="4"/>
  <c r="BN24" i="4"/>
  <c r="BN23" i="4"/>
  <c r="AH7" i="4"/>
  <c r="AH24" i="4"/>
  <c r="AH18" i="4"/>
  <c r="AH10" i="4"/>
  <c r="BN5" i="4"/>
  <c r="J12" i="4"/>
  <c r="AH22" i="4"/>
  <c r="BN22" i="4"/>
  <c r="BN31" i="4"/>
  <c r="J9" i="4"/>
  <c r="AH12" i="4"/>
  <c r="CD28" i="4"/>
  <c r="CD20" i="4"/>
  <c r="AH11" i="4"/>
  <c r="CD25" i="4"/>
  <c r="AH25" i="4"/>
  <c r="AH16" i="4"/>
  <c r="AH19" i="4"/>
  <c r="J15" i="4"/>
  <c r="J17" i="4"/>
  <c r="BN8" i="4"/>
  <c r="AH27" i="4"/>
  <c r="CD21" i="4"/>
  <c r="J6" i="4"/>
  <c r="BN7" i="4"/>
  <c r="AH28" i="4"/>
  <c r="AH5" i="4"/>
  <c r="AH23" i="4"/>
  <c r="J19" i="4"/>
  <c r="AH17" i="4"/>
  <c r="J14" i="4"/>
  <c r="J7" i="4"/>
  <c r="J11" i="4"/>
  <c r="CD9" i="4"/>
  <c r="AH6" i="4"/>
  <c r="J27" i="4"/>
  <c r="BN30" i="4"/>
  <c r="BN9" i="4"/>
  <c r="J28" i="4"/>
  <c r="BN32" i="4"/>
  <c r="J31" i="4"/>
  <c r="DW6" i="4"/>
  <c r="DW10" i="4"/>
  <c r="DW14" i="4"/>
  <c r="DW18" i="4"/>
  <c r="DW22" i="4"/>
  <c r="DW26" i="4"/>
  <c r="DW30" i="4"/>
  <c r="DX6" i="4"/>
  <c r="DX10" i="4"/>
  <c r="DX14" i="4"/>
  <c r="DX18" i="4"/>
  <c r="DX22" i="4"/>
  <c r="DX26" i="4"/>
  <c r="DX30" i="4"/>
  <c r="DW7" i="4"/>
  <c r="DW11" i="4"/>
  <c r="DW15" i="4"/>
  <c r="DW19" i="4"/>
  <c r="DW23" i="4"/>
  <c r="DW27" i="4"/>
  <c r="DW31" i="4"/>
  <c r="DX7" i="4"/>
  <c r="DX11" i="4"/>
  <c r="DX15" i="4"/>
  <c r="DX19" i="4"/>
  <c r="DX23" i="4"/>
  <c r="DX27" i="4"/>
  <c r="DX31" i="4"/>
  <c r="DW4" i="4"/>
  <c r="DW8" i="4"/>
  <c r="DW12" i="4"/>
  <c r="DW16" i="4"/>
  <c r="DW24" i="4"/>
  <c r="DW28" i="4"/>
  <c r="DW32" i="4"/>
  <c r="DX4" i="4"/>
  <c r="DX8" i="4"/>
  <c r="DX12" i="4"/>
  <c r="DX16" i="4"/>
  <c r="DX20" i="4"/>
  <c r="DX24" i="4"/>
  <c r="DX28" i="4"/>
  <c r="DX32" i="4"/>
  <c r="DW5" i="4"/>
  <c r="DW9" i="4"/>
  <c r="DW13" i="4"/>
  <c r="DW17" i="4"/>
  <c r="DW21" i="4"/>
  <c r="DW25" i="4"/>
  <c r="DW29" i="4"/>
  <c r="DX5" i="4"/>
  <c r="DX9" i="4"/>
  <c r="DX13" i="4"/>
  <c r="DX17" i="4"/>
  <c r="DX21" i="4"/>
  <c r="DX25" i="4"/>
  <c r="DX29" i="4"/>
  <c r="DW20" i="4"/>
  <c r="DY30" i="2"/>
  <c r="EG28" i="2"/>
  <c r="EF10" i="2"/>
  <c r="DY16" i="2"/>
  <c r="EI12" i="2"/>
  <c r="DY20" i="2"/>
  <c r="DY8" i="2"/>
  <c r="EF25" i="2"/>
  <c r="EF13" i="2"/>
  <c r="EG30" i="2"/>
  <c r="EG18" i="2"/>
  <c r="EG6" i="2"/>
  <c r="EH23" i="2"/>
  <c r="EH11" i="2"/>
  <c r="EI28" i="2"/>
  <c r="EI16" i="2"/>
  <c r="DY31" i="2"/>
  <c r="DY19" i="2"/>
  <c r="DY7" i="2"/>
  <c r="EF24" i="2"/>
  <c r="EF12" i="2"/>
  <c r="EG29" i="2"/>
  <c r="EG17" i="2"/>
  <c r="EG5" i="2"/>
  <c r="EH22" i="2"/>
  <c r="EH10" i="2"/>
  <c r="EI27" i="2"/>
  <c r="EI15" i="2"/>
  <c r="DY29" i="2"/>
  <c r="EH8" i="2"/>
  <c r="DY28" i="2"/>
  <c r="EH31" i="2"/>
  <c r="DY27" i="2"/>
  <c r="EF8" i="2"/>
  <c r="EG13" i="2"/>
  <c r="EH18" i="2"/>
  <c r="EI23" i="2"/>
  <c r="EF31" i="2"/>
  <c r="EH5" i="2"/>
  <c r="DY18" i="2"/>
  <c r="EI26" i="2"/>
  <c r="EH20" i="2"/>
  <c r="EH19" i="2"/>
  <c r="DY15" i="2"/>
  <c r="EF32" i="2"/>
  <c r="EG25" i="2"/>
  <c r="EH30" i="2"/>
  <c r="EH6" i="2"/>
  <c r="EI11" i="2"/>
  <c r="DY26" i="2"/>
  <c r="DY14" i="2"/>
  <c r="EF19" i="2"/>
  <c r="EF7" i="2"/>
  <c r="EG24" i="2"/>
  <c r="EG12" i="2"/>
  <c r="EH29" i="2"/>
  <c r="EH17" i="2"/>
  <c r="EI22" i="2"/>
  <c r="EI10" i="2"/>
  <c r="DY25" i="2"/>
  <c r="DY13" i="2"/>
  <c r="EF30" i="2"/>
  <c r="EF18" i="2"/>
  <c r="EF6" i="2"/>
  <c r="EG23" i="2"/>
  <c r="EG11" i="2"/>
  <c r="EH28" i="2"/>
  <c r="EH16" i="2"/>
  <c r="EI4" i="2"/>
  <c r="EI21" i="2"/>
  <c r="EI9" i="2"/>
  <c r="DY6" i="2"/>
  <c r="EF23" i="2"/>
  <c r="EF11" i="2"/>
  <c r="EH21" i="2"/>
  <c r="EI14" i="2"/>
  <c r="DY17" i="2"/>
  <c r="DY5" i="2"/>
  <c r="EG27" i="2"/>
  <c r="EI25" i="2"/>
  <c r="DY32" i="2"/>
  <c r="EF21" i="2"/>
  <c r="EG26" i="2"/>
  <c r="EH7" i="2"/>
  <c r="DY24" i="2"/>
  <c r="EF5" i="2"/>
  <c r="EG22" i="2"/>
  <c r="EH27" i="2"/>
  <c r="EI20" i="2"/>
  <c r="DY23" i="2"/>
  <c r="DY11" i="2"/>
  <c r="EF28" i="2"/>
  <c r="EF16" i="2"/>
  <c r="EG4" i="2"/>
  <c r="EG21" i="2"/>
  <c r="EG9" i="2"/>
  <c r="EH26" i="2"/>
  <c r="EH14" i="2"/>
  <c r="EI31" i="2"/>
  <c r="EI19" i="2"/>
  <c r="EI7" i="2"/>
  <c r="EH4" i="2"/>
  <c r="EH32" i="2"/>
  <c r="EF9" i="2"/>
  <c r="EF20" i="2"/>
  <c r="DY12" i="2"/>
  <c r="EF29" i="2"/>
  <c r="EI32" i="2"/>
  <c r="DY22" i="2"/>
  <c r="DY10" i="2"/>
  <c r="EF27" i="2"/>
  <c r="EF15" i="2"/>
  <c r="EG32" i="2"/>
  <c r="EG20" i="2"/>
  <c r="EG8" i="2"/>
  <c r="EH25" i="2"/>
  <c r="EH13" i="2"/>
  <c r="EI30" i="2"/>
  <c r="EI18" i="2"/>
  <c r="EI5" i="2"/>
  <c r="EG16" i="2"/>
  <c r="EH9" i="2"/>
  <c r="EF22" i="2"/>
  <c r="EG15" i="2"/>
  <c r="EI13" i="2"/>
  <c r="EF4" i="2"/>
  <c r="EG14" i="2"/>
  <c r="EI24" i="2"/>
  <c r="EF17" i="2"/>
  <c r="EG10" i="2"/>
  <c r="EH15" i="2"/>
  <c r="EI8" i="2"/>
  <c r="DY21" i="2"/>
  <c r="DY9" i="2"/>
  <c r="EF26" i="2"/>
  <c r="EF14" i="2"/>
  <c r="EG31" i="2"/>
  <c r="EG19" i="2"/>
  <c r="EG7" i="2"/>
  <c r="EH24" i="2"/>
  <c r="EH12" i="2"/>
  <c r="EI29" i="2"/>
  <c r="EI17" i="2"/>
  <c r="ED14" i="2"/>
  <c r="ED6" i="2"/>
  <c r="EB19" i="2"/>
  <c r="EB30" i="2"/>
  <c r="EB20" i="2"/>
  <c r="EB29" i="2"/>
  <c r="EB26" i="2"/>
  <c r="EB25" i="2"/>
  <c r="EB13" i="2"/>
  <c r="EB24" i="2"/>
  <c r="EB12" i="2"/>
  <c r="EB32" i="2"/>
  <c r="EB6" i="2"/>
  <c r="EB8" i="2"/>
  <c r="EB27" i="2"/>
  <c r="EB14" i="2"/>
  <c r="EB23" i="2"/>
  <c r="EB11" i="2"/>
  <c r="EB7" i="2"/>
  <c r="EB5" i="2"/>
  <c r="EB17" i="2"/>
  <c r="EB28" i="2"/>
  <c r="EB15" i="2"/>
  <c r="EB22" i="2"/>
  <c r="EB10" i="2"/>
  <c r="EB31" i="2"/>
  <c r="EB18" i="2"/>
  <c r="EB16" i="2"/>
  <c r="EB4" i="2"/>
  <c r="EB21" i="2"/>
  <c r="EB9" i="2"/>
  <c r="EA25" i="2"/>
  <c r="EA26" i="2"/>
  <c r="EA14" i="2"/>
  <c r="EA13" i="2"/>
  <c r="EA12" i="2"/>
  <c r="EA22" i="2"/>
  <c r="EA10" i="2"/>
  <c r="EA4" i="2"/>
  <c r="EA21" i="2"/>
  <c r="EA9" i="2"/>
  <c r="EA24" i="2"/>
  <c r="EA32" i="2"/>
  <c r="EA19" i="2"/>
  <c r="EA30" i="2"/>
  <c r="EA18" i="2"/>
  <c r="EA6" i="2"/>
  <c r="EA23" i="2"/>
  <c r="EA8" i="2"/>
  <c r="EA31" i="2"/>
  <c r="EA29" i="2"/>
  <c r="EA17" i="2"/>
  <c r="EA5" i="2"/>
  <c r="EA11" i="2"/>
  <c r="EA20" i="2"/>
  <c r="EA7" i="2"/>
  <c r="EA28" i="2"/>
  <c r="EA16" i="2"/>
  <c r="EA27" i="2"/>
  <c r="EA15" i="2"/>
  <c r="DZ27" i="2"/>
  <c r="DZ15" i="2"/>
  <c r="DZ14" i="2"/>
  <c r="DZ24" i="2"/>
  <c r="DZ22" i="2"/>
  <c r="DZ10" i="2"/>
  <c r="DZ21" i="2"/>
  <c r="DZ9" i="2"/>
  <c r="DZ26" i="2"/>
  <c r="DZ13" i="2"/>
  <c r="DZ23" i="2"/>
  <c r="DZ20" i="2"/>
  <c r="DZ31" i="2"/>
  <c r="DZ19" i="2"/>
  <c r="DZ7" i="2"/>
  <c r="DZ30" i="2"/>
  <c r="DZ18" i="2"/>
  <c r="DZ6" i="2"/>
  <c r="DZ25" i="2"/>
  <c r="DZ12" i="2"/>
  <c r="DZ11" i="2"/>
  <c r="DZ32" i="2"/>
  <c r="DZ8" i="2"/>
  <c r="DZ29" i="2"/>
  <c r="DZ17" i="2"/>
  <c r="DZ5" i="2"/>
  <c r="DZ28" i="2"/>
  <c r="DZ16" i="2"/>
  <c r="DZ4" i="2"/>
  <c r="DY4" i="2"/>
  <c r="DX26" i="2"/>
  <c r="DX14" i="2"/>
  <c r="DX25" i="2"/>
  <c r="DX13" i="2"/>
  <c r="DX12" i="2"/>
  <c r="DX23" i="2"/>
  <c r="DX11" i="2"/>
  <c r="DX22" i="2"/>
  <c r="DX10" i="2"/>
  <c r="DX16" i="2"/>
  <c r="DX27" i="2"/>
  <c r="DX24" i="2"/>
  <c r="DX21" i="2"/>
  <c r="DX32" i="2"/>
  <c r="DX20" i="2"/>
  <c r="DX8" i="2"/>
  <c r="DX15" i="2"/>
  <c r="DX9" i="2"/>
  <c r="DX31" i="2"/>
  <c r="DX7" i="2"/>
  <c r="DX18" i="2"/>
  <c r="DX6" i="2"/>
  <c r="DX28" i="2"/>
  <c r="DX4" i="2"/>
  <c r="DX19" i="2"/>
  <c r="DX30" i="2"/>
  <c r="DX29" i="2"/>
  <c r="DX17" i="2"/>
  <c r="DX5" i="2"/>
  <c r="DW30" i="2"/>
  <c r="DW31" i="2"/>
  <c r="DW4" i="2"/>
  <c r="DW32" i="2"/>
  <c r="EG20" i="3"/>
  <c r="DN20" i="3" s="1"/>
  <c r="EG10" i="3"/>
  <c r="DN10" i="3" s="1"/>
  <c r="EG27" i="3"/>
  <c r="EG15" i="3"/>
  <c r="DN15" i="3" s="1"/>
  <c r="EG25" i="3"/>
  <c r="DN25" i="3" s="1"/>
  <c r="EG28" i="3"/>
  <c r="EG16" i="3"/>
  <c r="DN16" i="3" s="1"/>
  <c r="EG8" i="3"/>
  <c r="DN8" i="3" s="1"/>
  <c r="EG9" i="3"/>
  <c r="DN9" i="3" s="1"/>
  <c r="EG31" i="3"/>
  <c r="EG30" i="3"/>
  <c r="EG32" i="3"/>
  <c r="EG23" i="3"/>
  <c r="DN23" i="3" s="1"/>
  <c r="EG11" i="3"/>
  <c r="DN11" i="3" s="1"/>
  <c r="EG4" i="3"/>
  <c r="DN4" i="3" s="1"/>
  <c r="FN10" i="3"/>
  <c r="FN22" i="3"/>
  <c r="EX13" i="3"/>
  <c r="DO13" i="3" s="1"/>
  <c r="DP13" i="3" s="1"/>
  <c r="EH9" i="3"/>
  <c r="EH27" i="3"/>
  <c r="EH15" i="3"/>
  <c r="EH31" i="3"/>
  <c r="EX11" i="3"/>
  <c r="DO11" i="3" s="1"/>
  <c r="DP11" i="3" s="1"/>
  <c r="EX23" i="3"/>
  <c r="DO23" i="3" s="1"/>
  <c r="DP23" i="3" s="1"/>
  <c r="EH25" i="3"/>
  <c r="EH10" i="3"/>
  <c r="EX4" i="3"/>
  <c r="EX14" i="3"/>
  <c r="DO14" i="3" s="1"/>
  <c r="DP14" i="3" s="1"/>
  <c r="EH23" i="3"/>
  <c r="EH11" i="3"/>
  <c r="EH28" i="3"/>
  <c r="EH20" i="3"/>
  <c r="EX9" i="3"/>
  <c r="DO9" i="3" s="1"/>
  <c r="DP9" i="3" s="1"/>
  <c r="EH30" i="3"/>
  <c r="EU29" i="3"/>
  <c r="EH29" i="3" s="1"/>
  <c r="EU17" i="3"/>
  <c r="EH17" i="3" s="1"/>
  <c r="EU5" i="3"/>
  <c r="EH16" i="3"/>
  <c r="EX16" i="3"/>
  <c r="DO16" i="3" s="1"/>
  <c r="DP16" i="3" s="1"/>
  <c r="EX26" i="3"/>
  <c r="DO26" i="3" s="1"/>
  <c r="DP26" i="3" s="1"/>
  <c r="EX28" i="3"/>
  <c r="FN8" i="3"/>
  <c r="FN9" i="3"/>
  <c r="FN20" i="3"/>
  <c r="FN21" i="3"/>
  <c r="FN32" i="3"/>
  <c r="EX15" i="3"/>
  <c r="DO15" i="3" s="1"/>
  <c r="DP15" i="3" s="1"/>
  <c r="EX27" i="3"/>
  <c r="FN7" i="3"/>
  <c r="FN19" i="3"/>
  <c r="FN31" i="3"/>
  <c r="FN6" i="3"/>
  <c r="FN18" i="3"/>
  <c r="FN30" i="3"/>
  <c r="EX25" i="3"/>
  <c r="DO25" i="3" s="1"/>
  <c r="DP25" i="3" s="1"/>
  <c r="FN29" i="3"/>
  <c r="EX6" i="3"/>
  <c r="DO6" i="3" s="1"/>
  <c r="DP6" i="3" s="1"/>
  <c r="EX18" i="3"/>
  <c r="DO18" i="3" s="1"/>
  <c r="DP18" i="3" s="1"/>
  <c r="EX30" i="3"/>
  <c r="FN5" i="3"/>
  <c r="FN17" i="3"/>
  <c r="EX5" i="3"/>
  <c r="DO5" i="3" s="1"/>
  <c r="EX17" i="3"/>
  <c r="DO17" i="3" s="1"/>
  <c r="DP17" i="3" s="1"/>
  <c r="EX29" i="3"/>
  <c r="FN4" i="3"/>
  <c r="FN16" i="3"/>
  <c r="FN28" i="3"/>
  <c r="EX8" i="3"/>
  <c r="DO8" i="3" s="1"/>
  <c r="DP8" i="3" s="1"/>
  <c r="EX10" i="3"/>
  <c r="DO10" i="3" s="1"/>
  <c r="DP10" i="3" s="1"/>
  <c r="EX20" i="3"/>
  <c r="DO20" i="3" s="1"/>
  <c r="DP20" i="3" s="1"/>
  <c r="EX22" i="3"/>
  <c r="DO22" i="3" s="1"/>
  <c r="DP22" i="3" s="1"/>
  <c r="EX32" i="3"/>
  <c r="FN14" i="3"/>
  <c r="FN15" i="3"/>
  <c r="FN26" i="3"/>
  <c r="FN27" i="3"/>
  <c r="EX21" i="3"/>
  <c r="DO21" i="3" s="1"/>
  <c r="DP21" i="3" s="1"/>
  <c r="FN25" i="3"/>
  <c r="FN12" i="3"/>
  <c r="FN24" i="3"/>
  <c r="EU18" i="3"/>
  <c r="EX7" i="3"/>
  <c r="DO7" i="3" s="1"/>
  <c r="DP7" i="3" s="1"/>
  <c r="EX19" i="3"/>
  <c r="DO19" i="3" s="1"/>
  <c r="DP19" i="3" s="1"/>
  <c r="EX31" i="3"/>
  <c r="FN13" i="3"/>
  <c r="EH8" i="3"/>
  <c r="EX12" i="3"/>
  <c r="DO12" i="3" s="1"/>
  <c r="DP12" i="3" s="1"/>
  <c r="EX24" i="3"/>
  <c r="DO24" i="3" s="1"/>
  <c r="DP24" i="3" s="1"/>
  <c r="FN11" i="3"/>
  <c r="FN23" i="3"/>
  <c r="EL7" i="2"/>
  <c r="FB19" i="2"/>
  <c r="FB29" i="2"/>
  <c r="FB17" i="2"/>
  <c r="EL29" i="2"/>
  <c r="EL20" i="2"/>
  <c r="FB20" i="2"/>
  <c r="FB18" i="2"/>
  <c r="EL4" i="2"/>
  <c r="EL17" i="2"/>
  <c r="EL5" i="2"/>
  <c r="EL30" i="2"/>
  <c r="EL18" i="2"/>
  <c r="FB30" i="2"/>
  <c r="FB6" i="2"/>
  <c r="FB5" i="2"/>
  <c r="FB7" i="2"/>
  <c r="FB9" i="4"/>
  <c r="FB26" i="4"/>
  <c r="FB15" i="4"/>
  <c r="FB12" i="4"/>
  <c r="FB21" i="4"/>
  <c r="EL6" i="4"/>
  <c r="EL18" i="4"/>
  <c r="EL12" i="4"/>
  <c r="FB5" i="4"/>
  <c r="FB10" i="4"/>
  <c r="FB19" i="4"/>
  <c r="FB18" i="4"/>
  <c r="FB25" i="4"/>
  <c r="EL4" i="4"/>
  <c r="EL16" i="4"/>
  <c r="EL25" i="4"/>
  <c r="EL28" i="4"/>
  <c r="FB6" i="4"/>
  <c r="FB20" i="4"/>
  <c r="EL24" i="4"/>
  <c r="FB31" i="4"/>
  <c r="EL11" i="4"/>
  <c r="EL23" i="4"/>
  <c r="FB17" i="4"/>
  <c r="FB22" i="4"/>
  <c r="FB30" i="4"/>
  <c r="FB16" i="4"/>
  <c r="EL8" i="4"/>
  <c r="EL9" i="4"/>
  <c r="EL20" i="4"/>
  <c r="EL21" i="4"/>
  <c r="FB14" i="4"/>
  <c r="FB11" i="4"/>
  <c r="EL13" i="4"/>
  <c r="FB29" i="4"/>
  <c r="EL10" i="4"/>
  <c r="EL19" i="4"/>
  <c r="EL22" i="4"/>
  <c r="FB4" i="4"/>
  <c r="FB13" i="4"/>
  <c r="FB27" i="4"/>
  <c r="EL5" i="4"/>
  <c r="EL17" i="4"/>
  <c r="EL29" i="4"/>
  <c r="FB24" i="4"/>
  <c r="FB28" i="4"/>
  <c r="FB8" i="4"/>
  <c r="FB23" i="4"/>
  <c r="EL14" i="4"/>
  <c r="EL15" i="4"/>
  <c r="EL26" i="4"/>
  <c r="EL27" i="4"/>
  <c r="FB32" i="4"/>
  <c r="FB7" i="4"/>
  <c r="EL7" i="4"/>
  <c r="EL32" i="4"/>
  <c r="EL31" i="4"/>
  <c r="EL30" i="4"/>
  <c r="EH32" i="3"/>
  <c r="EH4" i="3"/>
  <c r="FB31" i="2"/>
  <c r="FB10" i="2"/>
  <c r="FB21" i="2"/>
  <c r="FB9" i="2"/>
  <c r="FB22" i="2"/>
  <c r="FB32" i="2"/>
  <c r="FB8" i="2"/>
  <c r="AQ9" i="7" s="1"/>
  <c r="FB23" i="2"/>
  <c r="FB11" i="2"/>
  <c r="FB4" i="2"/>
  <c r="FB28" i="2"/>
  <c r="FB27" i="2"/>
  <c r="FB15" i="2"/>
  <c r="FB26" i="2"/>
  <c r="FB14" i="2"/>
  <c r="FB16" i="2"/>
  <c r="FB25" i="2"/>
  <c r="FB13" i="2"/>
  <c r="FB24" i="2"/>
  <c r="FB12" i="2"/>
  <c r="EL32" i="2"/>
  <c r="EL8" i="2"/>
  <c r="AP9" i="7" s="1"/>
  <c r="EL31" i="2"/>
  <c r="EL6" i="2"/>
  <c r="EL19" i="2"/>
  <c r="EL21" i="2"/>
  <c r="EL9" i="2"/>
  <c r="EL27" i="2"/>
  <c r="EL15" i="2"/>
  <c r="EL28" i="2"/>
  <c r="AP29" i="7" s="1"/>
  <c r="EL16" i="2"/>
  <c r="EL26" i="2"/>
  <c r="EL25" i="2"/>
  <c r="EL24" i="2"/>
  <c r="EL11" i="2"/>
  <c r="EL22" i="2"/>
  <c r="AP23" i="7" s="1"/>
  <c r="EL10" i="2"/>
  <c r="EL14" i="2"/>
  <c r="EL13" i="2"/>
  <c r="EL12" i="2"/>
  <c r="EL23" i="2"/>
  <c r="AQ26" i="7" l="1"/>
  <c r="AP20" i="7"/>
  <c r="AP14" i="7"/>
  <c r="AP11" i="7"/>
  <c r="AP21" i="7"/>
  <c r="AP7" i="7"/>
  <c r="CZ32" i="7"/>
  <c r="CZ33" i="7"/>
  <c r="CZ28" i="7"/>
  <c r="CZ31" i="7"/>
  <c r="DA33" i="7"/>
  <c r="AQ23" i="7"/>
  <c r="AQ13" i="7"/>
  <c r="AP22" i="7"/>
  <c r="AQ17" i="7"/>
  <c r="AQ19" i="7"/>
  <c r="AQ5" i="7"/>
  <c r="AQ24" i="7"/>
  <c r="AP26" i="7"/>
  <c r="AP18" i="7"/>
  <c r="CZ24" i="7"/>
  <c r="CZ16" i="7"/>
  <c r="CZ27" i="7"/>
  <c r="DA22" i="7"/>
  <c r="CZ8" i="7"/>
  <c r="CZ19" i="7"/>
  <c r="DA25" i="7"/>
  <c r="DA10" i="7"/>
  <c r="DU25" i="4"/>
  <c r="DN25" i="4" s="1"/>
  <c r="DR25" i="4" s="1"/>
  <c r="DU29" i="4"/>
  <c r="DN29" i="4" s="1"/>
  <c r="DR29" i="4" s="1"/>
  <c r="DA21" i="7"/>
  <c r="CZ10" i="7"/>
  <c r="CZ15" i="7"/>
  <c r="DA6" i="7"/>
  <c r="DA11" i="7"/>
  <c r="DA14" i="7"/>
  <c r="DA15" i="7"/>
  <c r="CZ12" i="7"/>
  <c r="CZ17" i="7"/>
  <c r="CZ6" i="7"/>
  <c r="CZ21" i="7"/>
  <c r="CZ20" i="7"/>
  <c r="CZ26" i="7"/>
  <c r="CZ11" i="7"/>
  <c r="CZ9" i="7"/>
  <c r="DA13" i="7"/>
  <c r="DA24" i="7"/>
  <c r="DA26" i="7"/>
  <c r="DA17" i="7"/>
  <c r="DA9" i="7"/>
  <c r="CZ14" i="7"/>
  <c r="DA12" i="7"/>
  <c r="CZ22" i="7"/>
  <c r="DA19" i="7"/>
  <c r="CZ29" i="7"/>
  <c r="DA23" i="7"/>
  <c r="CZ25" i="7"/>
  <c r="CZ30" i="7"/>
  <c r="CZ13" i="7"/>
  <c r="DA32" i="7"/>
  <c r="CZ23" i="7"/>
  <c r="CZ7" i="7"/>
  <c r="DA7" i="7"/>
  <c r="CZ18" i="7"/>
  <c r="DA16" i="7"/>
  <c r="DA20" i="7"/>
  <c r="DA18" i="7"/>
  <c r="DA8" i="7"/>
  <c r="AP12" i="7"/>
  <c r="AQ25" i="7"/>
  <c r="AP16" i="7"/>
  <c r="AP28" i="7"/>
  <c r="AQ10" i="7"/>
  <c r="AP24" i="7"/>
  <c r="AP10" i="7"/>
  <c r="AQ22" i="7"/>
  <c r="AQ21" i="7"/>
  <c r="AP5" i="7"/>
  <c r="AQ15" i="7"/>
  <c r="AP15" i="7"/>
  <c r="AQ8" i="7"/>
  <c r="AP30" i="7"/>
  <c r="AQ7" i="7"/>
  <c r="AQ32" i="7"/>
  <c r="AQ18" i="7"/>
  <c r="AP25" i="7"/>
  <c r="AP33" i="7"/>
  <c r="AQ12" i="7"/>
  <c r="AQ20" i="7"/>
  <c r="AP27" i="7"/>
  <c r="AP19" i="7"/>
  <c r="AP8" i="7"/>
  <c r="AQ11" i="7"/>
  <c r="AQ6" i="7"/>
  <c r="AP17" i="7"/>
  <c r="AP31" i="7"/>
  <c r="DO4" i="3"/>
  <c r="DQ4" i="3" s="1"/>
  <c r="CZ5" i="7"/>
  <c r="AQ16" i="7"/>
  <c r="AP32" i="7"/>
  <c r="AQ14" i="7"/>
  <c r="AQ33" i="7"/>
  <c r="AP6" i="7"/>
  <c r="DP4" i="3"/>
  <c r="DA5" i="7"/>
  <c r="AQ28" i="7"/>
  <c r="DA28" i="7"/>
  <c r="AQ31" i="7"/>
  <c r="DA31" i="7"/>
  <c r="AQ27" i="7"/>
  <c r="DA27" i="7"/>
  <c r="AQ29" i="7"/>
  <c r="DA29" i="7"/>
  <c r="AQ30" i="7"/>
  <c r="DA30" i="7"/>
  <c r="CT13" i="7"/>
  <c r="AP13" i="7"/>
  <c r="CT29" i="7"/>
  <c r="CT5" i="7"/>
  <c r="CU33" i="7"/>
  <c r="CT28" i="7"/>
  <c r="CT33" i="7"/>
  <c r="CU8" i="7"/>
  <c r="CT32" i="7"/>
  <c r="CU6" i="7"/>
  <c r="CT25" i="7"/>
  <c r="CU7" i="7"/>
  <c r="CU12" i="7"/>
  <c r="CJ18" i="7"/>
  <c r="CT23" i="7"/>
  <c r="CU18" i="7"/>
  <c r="CU31" i="7"/>
  <c r="CU20" i="7"/>
  <c r="CT27" i="7"/>
  <c r="CU13" i="7"/>
  <c r="CU24" i="7"/>
  <c r="CT19" i="7"/>
  <c r="CT8" i="7"/>
  <c r="CT17" i="7"/>
  <c r="CU9" i="7"/>
  <c r="CT31" i="7"/>
  <c r="CT26" i="7"/>
  <c r="CT6" i="7"/>
  <c r="CU16" i="7"/>
  <c r="CU5" i="7"/>
  <c r="CU14" i="7"/>
  <c r="CT24" i="7"/>
  <c r="CT16" i="7"/>
  <c r="CU23" i="7"/>
  <c r="CT18" i="7"/>
  <c r="CT7" i="7"/>
  <c r="CU28" i="7"/>
  <c r="CT30" i="7"/>
  <c r="CT12" i="7"/>
  <c r="CU29" i="7"/>
  <c r="CT9" i="7"/>
  <c r="CU30" i="7"/>
  <c r="CU17" i="7"/>
  <c r="CT14" i="7"/>
  <c r="CT10" i="7"/>
  <c r="CU15" i="7"/>
  <c r="CU22" i="7"/>
  <c r="CU19" i="7"/>
  <c r="CU25" i="7"/>
  <c r="CU26" i="7"/>
  <c r="CT15" i="7"/>
  <c r="CU27" i="7"/>
  <c r="CU21" i="7"/>
  <c r="CU10" i="7"/>
  <c r="CT22" i="7"/>
  <c r="CU11" i="7"/>
  <c r="CT11" i="7"/>
  <c r="CT20" i="7"/>
  <c r="CU32" i="7"/>
  <c r="CT21" i="7"/>
  <c r="DU21" i="4"/>
  <c r="DN21" i="4" s="1"/>
  <c r="DV32" i="4"/>
  <c r="DU20" i="4"/>
  <c r="DN20" i="4" s="1"/>
  <c r="DU23" i="4"/>
  <c r="DN23" i="4" s="1"/>
  <c r="EB8" i="3"/>
  <c r="EB32" i="3"/>
  <c r="EB9" i="3"/>
  <c r="EB6" i="3"/>
  <c r="EB16" i="3"/>
  <c r="EB19" i="3"/>
  <c r="EB30" i="3"/>
  <c r="EB31" i="3"/>
  <c r="EB28" i="3"/>
  <c r="EB25" i="3"/>
  <c r="EB15" i="3"/>
  <c r="EB4" i="3"/>
  <c r="EB27" i="3"/>
  <c r="EB26" i="3"/>
  <c r="EB21" i="3"/>
  <c r="EB11" i="3"/>
  <c r="EB10" i="3"/>
  <c r="EB23" i="3"/>
  <c r="EB20" i="3"/>
  <c r="EG12" i="3"/>
  <c r="DN12" i="3" s="1"/>
  <c r="EG7" i="3"/>
  <c r="DN7" i="3" s="1"/>
  <c r="EH18" i="3"/>
  <c r="EH26" i="3"/>
  <c r="EG14" i="3"/>
  <c r="DN14" i="3" s="1"/>
  <c r="EG24" i="3"/>
  <c r="DN24" i="3" s="1"/>
  <c r="EG13" i="3"/>
  <c r="DN13" i="3" s="1"/>
  <c r="EH19" i="3"/>
  <c r="EG22" i="3"/>
  <c r="DN22" i="3" s="1"/>
  <c r="EH21" i="3"/>
  <c r="EH5" i="3"/>
  <c r="EH22" i="3"/>
  <c r="EH6" i="3"/>
  <c r="DV11" i="4"/>
  <c r="DU12" i="4"/>
  <c r="DN12" i="4" s="1"/>
  <c r="DV23" i="4"/>
  <c r="DU16" i="4"/>
  <c r="DN16" i="4" s="1"/>
  <c r="DU6" i="4"/>
  <c r="DN6" i="4" s="1"/>
  <c r="DV30" i="4"/>
  <c r="DU10" i="4"/>
  <c r="DN10" i="4" s="1"/>
  <c r="DU8" i="4"/>
  <c r="DN8" i="4" s="1"/>
  <c r="DU19" i="4"/>
  <c r="DN19" i="4" s="1"/>
  <c r="DU26" i="4"/>
  <c r="DN26" i="4" s="1"/>
  <c r="DV25" i="4"/>
  <c r="DV6" i="4"/>
  <c r="DU24" i="4"/>
  <c r="DN24" i="4" s="1"/>
  <c r="DU31" i="4"/>
  <c r="DN31" i="4" s="1"/>
  <c r="DV5" i="4"/>
  <c r="DV16" i="4"/>
  <c r="DU27" i="4"/>
  <c r="DN27" i="4" s="1"/>
  <c r="DV12" i="4"/>
  <c r="DU30" i="4"/>
  <c r="DN30" i="4" s="1"/>
  <c r="DV31" i="4"/>
  <c r="DV27" i="4"/>
  <c r="DV29" i="4"/>
  <c r="DU18" i="4"/>
  <c r="DN18" i="4" s="1"/>
  <c r="DV7" i="4"/>
  <c r="DV17" i="4"/>
  <c r="DV4" i="4"/>
  <c r="DU22" i="4"/>
  <c r="DN22" i="4" s="1"/>
  <c r="DU28" i="4"/>
  <c r="DN28" i="4" s="1"/>
  <c r="DU7" i="4"/>
  <c r="DN7" i="4" s="1"/>
  <c r="DV13" i="4"/>
  <c r="DU11" i="4"/>
  <c r="DN11" i="4" s="1"/>
  <c r="DU14" i="4"/>
  <c r="DN14" i="4" s="1"/>
  <c r="DV22" i="4"/>
  <c r="DV10" i="4"/>
  <c r="DV18" i="4"/>
  <c r="DU15" i="4"/>
  <c r="DN15" i="4" s="1"/>
  <c r="DU9" i="4"/>
  <c r="DN9" i="4" s="1"/>
  <c r="DV24" i="4"/>
  <c r="DV19" i="4"/>
  <c r="DV8" i="4"/>
  <c r="DU17" i="4"/>
  <c r="DN17" i="4" s="1"/>
  <c r="DV26" i="4"/>
  <c r="DV9" i="4"/>
  <c r="DU32" i="4"/>
  <c r="DN32" i="4" s="1"/>
  <c r="DU4" i="4"/>
  <c r="DN4" i="4" s="1"/>
  <c r="DV15" i="4"/>
  <c r="DV21" i="4"/>
  <c r="DV28" i="4"/>
  <c r="DU13" i="4"/>
  <c r="DN13" i="4" s="1"/>
  <c r="DU5" i="4"/>
  <c r="DN5" i="4" s="1"/>
  <c r="DV14" i="4"/>
  <c r="DV20" i="4"/>
  <c r="DV7" i="2"/>
  <c r="DU21" i="2"/>
  <c r="DV23" i="2"/>
  <c r="DV24" i="2"/>
  <c r="DU16" i="2"/>
  <c r="DV14" i="2"/>
  <c r="DU26" i="2"/>
  <c r="DU10" i="2"/>
  <c r="DV5" i="2"/>
  <c r="DU28" i="2"/>
  <c r="DV18" i="2"/>
  <c r="DU31" i="2"/>
  <c r="DU17" i="2"/>
  <c r="DU29" i="2"/>
  <c r="DU19" i="2"/>
  <c r="DU11" i="2"/>
  <c r="DV9" i="2"/>
  <c r="DU8" i="2"/>
  <c r="DU18" i="2"/>
  <c r="DU14" i="2"/>
  <c r="DU20" i="2"/>
  <c r="DV26" i="2"/>
  <c r="DU12" i="2"/>
  <c r="DU22" i="2"/>
  <c r="DV8" i="2"/>
  <c r="DU13" i="2"/>
  <c r="DU7" i="2"/>
  <c r="DU5" i="2"/>
  <c r="DV15" i="2"/>
  <c r="DV19" i="2"/>
  <c r="DV31" i="2"/>
  <c r="DV11" i="2"/>
  <c r="DU27" i="2"/>
  <c r="DV21" i="2"/>
  <c r="DV17" i="2"/>
  <c r="DV32" i="2"/>
  <c r="DV29" i="2"/>
  <c r="DV20" i="2"/>
  <c r="DV10" i="2"/>
  <c r="DU25" i="2"/>
  <c r="DU6" i="2"/>
  <c r="DV22" i="2"/>
  <c r="DV12" i="2"/>
  <c r="DV25" i="2"/>
  <c r="DV13" i="2"/>
  <c r="DV30" i="2"/>
  <c r="DU4" i="2"/>
  <c r="DU24" i="2"/>
  <c r="DU30" i="2"/>
  <c r="DV27" i="2"/>
  <c r="DU15" i="2"/>
  <c r="DU9" i="2"/>
  <c r="DU23" i="2"/>
  <c r="DV6" i="2"/>
  <c r="DV16" i="2"/>
  <c r="DV4" i="2"/>
  <c r="DV28" i="2"/>
  <c r="DU32" i="2"/>
  <c r="EG29" i="3"/>
  <c r="EG18" i="3"/>
  <c r="DN18" i="3" s="1"/>
  <c r="EG17" i="3"/>
  <c r="DN17" i="3" s="1"/>
  <c r="EG5" i="3"/>
  <c r="DN5" i="3" s="1"/>
  <c r="DQ29" i="4" l="1"/>
  <c r="DQ25" i="4"/>
  <c r="CY23" i="7"/>
  <c r="DB23" i="7" s="1"/>
  <c r="DR32" i="4"/>
  <c r="DQ32" i="4"/>
  <c r="CY18" i="7"/>
  <c r="DB18" i="7" s="1"/>
  <c r="CY15" i="7"/>
  <c r="DB15" i="7" s="1"/>
  <c r="CY19" i="7"/>
  <c r="DB19" i="7" s="1"/>
  <c r="CY25" i="7"/>
  <c r="DB25" i="7" s="1"/>
  <c r="AO14" i="7"/>
  <c r="AS14" i="7" s="1"/>
  <c r="CY14" i="7"/>
  <c r="DB14" i="7" s="1"/>
  <c r="AO31" i="7"/>
  <c r="AS31" i="7" s="1"/>
  <c r="CY31" i="7"/>
  <c r="DB31" i="7" s="1"/>
  <c r="AO32" i="7"/>
  <c r="AS32" i="7" s="1"/>
  <c r="CY32" i="7"/>
  <c r="DB32" i="7" s="1"/>
  <c r="AO29" i="7"/>
  <c r="AR29" i="7" s="1"/>
  <c r="CY29" i="7"/>
  <c r="DB29" i="7" s="1"/>
  <c r="AO27" i="7"/>
  <c r="AR27" i="7" s="1"/>
  <c r="CY27" i="7"/>
  <c r="DB27" i="7" s="1"/>
  <c r="AO5" i="7"/>
  <c r="AS5" i="7" s="1"/>
  <c r="CY5" i="7"/>
  <c r="DB5" i="7" s="1"/>
  <c r="AO21" i="7"/>
  <c r="AS21" i="7" s="1"/>
  <c r="CY21" i="7"/>
  <c r="DB21" i="7" s="1"/>
  <c r="AO9" i="7"/>
  <c r="AS9" i="7" s="1"/>
  <c r="CY9" i="7"/>
  <c r="DB9" i="7" s="1"/>
  <c r="AO13" i="7"/>
  <c r="AR13" i="7" s="1"/>
  <c r="CY13" i="7"/>
  <c r="DB13" i="7" s="1"/>
  <c r="AO24" i="7"/>
  <c r="AR24" i="7" s="1"/>
  <c r="CY24" i="7"/>
  <c r="DB24" i="7" s="1"/>
  <c r="AO7" i="7"/>
  <c r="AS7" i="7" s="1"/>
  <c r="CY7" i="7"/>
  <c r="DB7" i="7" s="1"/>
  <c r="AO17" i="7"/>
  <c r="AR17" i="7" s="1"/>
  <c r="CY17" i="7"/>
  <c r="DB17" i="7" s="1"/>
  <c r="AO30" i="7"/>
  <c r="AR30" i="7" s="1"/>
  <c r="CY30" i="7"/>
  <c r="DB30" i="7" s="1"/>
  <c r="AO28" i="7"/>
  <c r="AS28" i="7" s="1"/>
  <c r="CY28" i="7"/>
  <c r="DB28" i="7" s="1"/>
  <c r="AO26" i="7"/>
  <c r="AS26" i="7" s="1"/>
  <c r="CY26" i="7"/>
  <c r="DB26" i="7" s="1"/>
  <c r="AO6" i="7"/>
  <c r="AS6" i="7" s="1"/>
  <c r="CY6" i="7"/>
  <c r="DB6" i="7" s="1"/>
  <c r="AO12" i="7"/>
  <c r="AR12" i="7" s="1"/>
  <c r="CY12" i="7"/>
  <c r="DB12" i="7" s="1"/>
  <c r="AO22" i="7"/>
  <c r="AS22" i="7" s="1"/>
  <c r="CY22" i="7"/>
  <c r="DB22" i="7" s="1"/>
  <c r="AO33" i="7"/>
  <c r="AR33" i="7" s="1"/>
  <c r="CY33" i="7"/>
  <c r="DB33" i="7" s="1"/>
  <c r="AO11" i="7"/>
  <c r="AR11" i="7" s="1"/>
  <c r="CY11" i="7"/>
  <c r="DB11" i="7" s="1"/>
  <c r="AO10" i="7"/>
  <c r="AR10" i="7" s="1"/>
  <c r="CY10" i="7"/>
  <c r="DB10" i="7" s="1"/>
  <c r="AO16" i="7"/>
  <c r="AR16" i="7" s="1"/>
  <c r="CY16" i="7"/>
  <c r="DB16" i="7" s="1"/>
  <c r="AO8" i="7"/>
  <c r="AS8" i="7" s="1"/>
  <c r="CY8" i="7"/>
  <c r="DB8" i="7" s="1"/>
  <c r="AO20" i="7"/>
  <c r="AS20" i="7" s="1"/>
  <c r="CY20" i="7"/>
  <c r="DB20" i="7" s="1"/>
  <c r="AO25" i="7"/>
  <c r="AS25" i="7" s="1"/>
  <c r="AO23" i="7"/>
  <c r="AS23" i="7" s="1"/>
  <c r="AO19" i="7"/>
  <c r="AS19" i="7" s="1"/>
  <c r="AO18" i="7"/>
  <c r="AR18" i="7" s="1"/>
  <c r="AO15" i="7"/>
  <c r="AR15" i="7" s="1"/>
  <c r="DR8" i="4"/>
  <c r="DQ8" i="4"/>
  <c r="DR17" i="4"/>
  <c r="DQ17" i="4"/>
  <c r="DQ6" i="4"/>
  <c r="DR6" i="4"/>
  <c r="DQ28" i="4"/>
  <c r="DR28" i="4"/>
  <c r="DR16" i="4"/>
  <c r="DQ16" i="4"/>
  <c r="DR23" i="4"/>
  <c r="DQ23" i="4"/>
  <c r="DR22" i="4"/>
  <c r="DQ22" i="4"/>
  <c r="DR20" i="4"/>
  <c r="DQ20" i="4"/>
  <c r="DQ27" i="4"/>
  <c r="DR27" i="4"/>
  <c r="DQ30" i="4"/>
  <c r="DR30" i="4"/>
  <c r="DQ4" i="4"/>
  <c r="DR4" i="4"/>
  <c r="DQ14" i="4"/>
  <c r="DR14" i="4"/>
  <c r="DR10" i="4"/>
  <c r="DQ10" i="4"/>
  <c r="DR7" i="4"/>
  <c r="DQ7" i="4"/>
  <c r="DR12" i="4"/>
  <c r="DQ12" i="4"/>
  <c r="DQ13" i="4"/>
  <c r="DR13" i="4"/>
  <c r="DR24" i="4"/>
  <c r="DQ24" i="4"/>
  <c r="DR18" i="4"/>
  <c r="DQ18" i="4"/>
  <c r="DR19" i="4"/>
  <c r="DQ19" i="4"/>
  <c r="DR11" i="4"/>
  <c r="DQ11" i="4"/>
  <c r="DR5" i="4"/>
  <c r="DQ5" i="4"/>
  <c r="DR31" i="4"/>
  <c r="DQ31" i="4"/>
  <c r="DQ9" i="4"/>
  <c r="DR9" i="4"/>
  <c r="DR21" i="4"/>
  <c r="DQ21" i="4"/>
  <c r="DQ15" i="4"/>
  <c r="DR15" i="4"/>
  <c r="DR26" i="4"/>
  <c r="DQ26" i="4"/>
  <c r="DN9" i="2"/>
  <c r="CS10" i="7"/>
  <c r="DN15" i="2"/>
  <c r="CS16" i="7"/>
  <c r="DN8" i="2"/>
  <c r="CS9" i="7"/>
  <c r="DN19" i="2"/>
  <c r="CS20" i="7"/>
  <c r="DN17" i="2"/>
  <c r="CS18" i="7"/>
  <c r="DN31" i="2"/>
  <c r="CS32" i="7"/>
  <c r="DN23" i="2"/>
  <c r="CS24" i="7"/>
  <c r="DN11" i="2"/>
  <c r="CS12" i="7"/>
  <c r="DN29" i="2"/>
  <c r="CS30" i="7"/>
  <c r="DN12" i="2"/>
  <c r="CS13" i="7"/>
  <c r="DN26" i="2"/>
  <c r="CS27" i="7"/>
  <c r="DN6" i="2"/>
  <c r="CS7" i="7"/>
  <c r="DN25" i="2"/>
  <c r="CS26" i="7"/>
  <c r="DN13" i="2"/>
  <c r="CS14" i="7"/>
  <c r="DN24" i="2"/>
  <c r="CS25" i="7"/>
  <c r="DN32" i="2"/>
  <c r="CS33" i="7"/>
  <c r="DN28" i="2"/>
  <c r="CS29" i="7"/>
  <c r="DN7" i="2"/>
  <c r="CS8" i="7"/>
  <c r="DN21" i="2"/>
  <c r="CS22" i="7"/>
  <c r="DN4" i="2"/>
  <c r="CS5" i="7"/>
  <c r="DN27" i="2"/>
  <c r="CS28" i="7"/>
  <c r="DN20" i="2"/>
  <c r="CS21" i="7"/>
  <c r="DN18" i="2"/>
  <c r="CS19" i="7"/>
  <c r="DN16" i="2"/>
  <c r="CS17" i="7"/>
  <c r="DN5" i="2"/>
  <c r="CS6" i="7"/>
  <c r="DN30" i="2"/>
  <c r="CS31" i="7"/>
  <c r="DN22" i="2"/>
  <c r="CS23" i="7"/>
  <c r="DN14" i="2"/>
  <c r="CS15" i="7"/>
  <c r="DN10" i="2"/>
  <c r="CS11" i="7"/>
  <c r="EB18" i="3"/>
  <c r="EB14" i="3"/>
  <c r="EB22" i="3"/>
  <c r="EB5" i="3"/>
  <c r="EB13" i="3"/>
  <c r="EB17" i="3"/>
  <c r="EB24" i="3"/>
  <c r="EB29" i="3"/>
  <c r="EB7" i="3"/>
  <c r="EB12" i="3"/>
  <c r="AS10" i="7" l="1"/>
  <c r="AR23" i="7"/>
  <c r="AR28" i="7"/>
  <c r="BW5" i="7" a="1"/>
  <c r="BW5" i="7" s="1"/>
  <c r="AS30" i="7"/>
  <c r="AS29" i="7"/>
  <c r="AR26" i="7"/>
  <c r="AS13" i="7"/>
  <c r="AR31" i="7"/>
  <c r="AR25" i="7"/>
  <c r="AS33" i="7"/>
  <c r="AR14" i="7"/>
  <c r="AR21" i="7"/>
  <c r="AR9" i="7"/>
  <c r="AS11" i="7"/>
  <c r="AS18" i="7"/>
  <c r="AS16" i="7"/>
  <c r="AR20" i="7"/>
  <c r="AR6" i="7"/>
  <c r="AR8" i="7"/>
  <c r="AR22" i="7"/>
  <c r="AS12" i="7"/>
  <c r="AS17" i="7"/>
  <c r="AR7" i="7"/>
  <c r="AS24" i="7"/>
  <c r="AS27" i="7"/>
  <c r="AR32" i="7"/>
  <c r="AR5" i="7"/>
  <c r="AR19" i="7"/>
  <c r="AS15" i="7"/>
  <c r="AU5" i="7" a="1"/>
  <c r="AU5" i="7" s="1"/>
  <c r="BG5" i="7" s="1" a="1"/>
  <c r="BG5" i="7" s="1"/>
  <c r="DF4" i="4" a="1"/>
  <c r="DF4" i="4" s="1"/>
  <c r="DR32" i="3"/>
  <c r="DR11" i="3"/>
  <c r="DR17" i="3"/>
  <c r="DR24" i="3"/>
  <c r="DR7" i="3"/>
  <c r="DR19" i="3"/>
  <c r="DR21" i="3"/>
  <c r="DR31" i="3"/>
  <c r="DR15" i="3"/>
  <c r="DR16" i="3"/>
  <c r="DR9" i="3"/>
  <c r="DR25" i="3"/>
  <c r="DR13" i="3"/>
  <c r="DR27" i="3"/>
  <c r="DR18" i="3"/>
  <c r="DR29" i="3"/>
  <c r="DR8" i="3"/>
  <c r="DR22" i="3"/>
  <c r="DR30" i="3"/>
  <c r="DR14" i="3"/>
  <c r="DR28" i="3"/>
  <c r="DR12" i="3"/>
  <c r="DR26" i="3"/>
  <c r="DR10" i="3"/>
  <c r="DR6" i="3"/>
  <c r="DR23" i="3"/>
  <c r="DR20" i="3"/>
  <c r="DQ32" i="3"/>
  <c r="DQ31" i="3"/>
  <c r="DQ8" i="3"/>
  <c r="DQ24" i="3"/>
  <c r="DR7" i="2"/>
  <c r="DQ7" i="2"/>
  <c r="DQ11" i="3"/>
  <c r="DQ16" i="3"/>
  <c r="DQ28" i="2"/>
  <c r="DR28" i="2"/>
  <c r="DQ14" i="2"/>
  <c r="DR14" i="2"/>
  <c r="DQ25" i="3"/>
  <c r="DQ16" i="2"/>
  <c r="DR16" i="2"/>
  <c r="DQ14" i="3"/>
  <c r="DR22" i="2"/>
  <c r="DQ22" i="2"/>
  <c r="DR8" i="2"/>
  <c r="DQ8" i="2"/>
  <c r="DQ27" i="3"/>
  <c r="DQ21" i="3"/>
  <c r="DQ26" i="3"/>
  <c r="DR30" i="2"/>
  <c r="DQ30" i="2"/>
  <c r="DR4" i="2"/>
  <c r="DQ4" i="2"/>
  <c r="DQ13" i="2"/>
  <c r="DR13" i="2"/>
  <c r="DR11" i="2"/>
  <c r="DQ11" i="2"/>
  <c r="DQ15" i="2"/>
  <c r="DR15" i="2"/>
  <c r="DQ15" i="3"/>
  <c r="DQ31" i="2"/>
  <c r="DR31" i="2"/>
  <c r="DQ7" i="3"/>
  <c r="DQ10" i="2"/>
  <c r="DR10" i="2"/>
  <c r="DQ26" i="2"/>
  <c r="DR26" i="2"/>
  <c r="DQ9" i="3"/>
  <c r="DQ30" i="3"/>
  <c r="DR32" i="2"/>
  <c r="DQ32" i="2"/>
  <c r="DR12" i="2"/>
  <c r="DQ12" i="2"/>
  <c r="DQ17" i="3"/>
  <c r="DQ28" i="3"/>
  <c r="DR29" i="2"/>
  <c r="DQ29" i="2"/>
  <c r="DQ10" i="3"/>
  <c r="DQ22" i="3"/>
  <c r="DR6" i="2"/>
  <c r="DQ6" i="2"/>
  <c r="DQ19" i="3"/>
  <c r="DR18" i="2"/>
  <c r="DQ18" i="2"/>
  <c r="DR17" i="2"/>
  <c r="DQ17" i="2"/>
  <c r="DR20" i="2"/>
  <c r="DQ20" i="2"/>
  <c r="DR19" i="2"/>
  <c r="DQ19" i="2"/>
  <c r="DQ13" i="3"/>
  <c r="DQ27" i="2"/>
  <c r="DR27" i="2"/>
  <c r="DR24" i="2"/>
  <c r="DQ24" i="2"/>
  <c r="DQ12" i="3"/>
  <c r="DQ18" i="3"/>
  <c r="DQ29" i="3"/>
  <c r="DQ6" i="3"/>
  <c r="DQ23" i="3"/>
  <c r="DQ20" i="3"/>
  <c r="DR5" i="2"/>
  <c r="DQ5" i="2"/>
  <c r="DQ21" i="2"/>
  <c r="DR21" i="2"/>
  <c r="DQ25" i="2"/>
  <c r="DR25" i="2"/>
  <c r="DR23" i="2"/>
  <c r="DQ23" i="2"/>
  <c r="DR9" i="2"/>
  <c r="DQ9" i="2"/>
  <c r="CD5" i="7" a="1"/>
  <c r="CD5" i="7" s="1"/>
  <c r="S5" i="7" l="1" a="1"/>
  <c r="S5" i="7" s="1"/>
  <c r="C5" i="7" a="1"/>
  <c r="C5" i="7" s="1"/>
  <c r="Z5" i="7" a="1"/>
  <c r="Z5" i="7" s="1"/>
  <c r="DF4" i="2" a="1"/>
  <c r="DF4" i="2" s="1"/>
  <c r="DR4" i="3"/>
  <c r="D33" i="3" l="1"/>
  <c r="H33" i="3" l="1"/>
  <c r="EG35" i="3" s="1"/>
  <c r="DQ22" i="7" s="1"/>
  <c r="EG36" i="3"/>
  <c r="DQ21" i="7" s="1"/>
  <c r="DQ23" i="7" l="1"/>
  <c r="CK21" i="7" s="1"/>
  <c r="EG38" i="3"/>
  <c r="DQ5" i="3"/>
  <c r="DP5" i="3"/>
  <c r="DT4" i="3" a="1"/>
  <c r="DT4" i="3" s="1"/>
  <c r="DR5" i="3" l="1"/>
  <c r="DF4" i="3" s="1" a="1"/>
  <c r="DF4" i="3" s="1"/>
  <c r="K5" i="7" l="1" a="1"/>
  <c r="K5" i="7" s="1"/>
  <c r="AG5" i="7" a="1"/>
  <c r="AG5"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<sst xmlns="http://schemas.openxmlformats.org/spreadsheetml/2006/main" count="1139" uniqueCount="95">
  <si>
    <t>TOTAAL</t>
  </si>
  <si>
    <t>Chrit Houwers</t>
  </si>
  <si>
    <t>Frans Peeters</t>
  </si>
  <si>
    <t>Ger Clerx</t>
  </si>
  <si>
    <t>Har Hermans</t>
  </si>
  <si>
    <t>Hay Niemans</t>
  </si>
  <si>
    <t>Henk Fleuren</t>
  </si>
  <si>
    <t>Jack Smeets</t>
  </si>
  <si>
    <t>Jeu Teunissen</t>
  </si>
  <si>
    <t>Jo Derix</t>
  </si>
  <si>
    <t>Jos Muisers</t>
  </si>
  <si>
    <t>Jos Selder</t>
  </si>
  <si>
    <t>Josef Schaefer</t>
  </si>
  <si>
    <t>Karel Achten</t>
  </si>
  <si>
    <t>Martin Op het Roodt</t>
  </si>
  <si>
    <t>Sjra Janssen</t>
  </si>
  <si>
    <t>Sjra Stevens</t>
  </si>
  <si>
    <t>Theo Litjens</t>
  </si>
  <si>
    <t>Ton Nelissen</t>
  </si>
  <si>
    <t>Wiel Ottenheim</t>
  </si>
  <si>
    <t>Thijs Seijkens</t>
  </si>
  <si>
    <t>vis</t>
  </si>
  <si>
    <t>gewicht</t>
  </si>
  <si>
    <t>rooster</t>
  </si>
  <si>
    <t>punten</t>
  </si>
  <si>
    <t>plaats</t>
  </si>
  <si>
    <t>blank voorn</t>
  </si>
  <si>
    <t>karper</t>
  </si>
  <si>
    <t>brasem</t>
  </si>
  <si>
    <t>poss</t>
  </si>
  <si>
    <t>grondel</t>
  </si>
  <si>
    <t>baars</t>
  </si>
  <si>
    <t>ruisvoorn</t>
  </si>
  <si>
    <t>giebel</t>
  </si>
  <si>
    <t>bliek</t>
  </si>
  <si>
    <t>zeelt</t>
  </si>
  <si>
    <t>xx</t>
  </si>
  <si>
    <t>totaal</t>
  </si>
  <si>
    <t xml:space="preserve"> </t>
  </si>
  <si>
    <t>PUNTEN  TELLING</t>
  </si>
  <si>
    <t>AANTAL VIS</t>
  </si>
  <si>
    <t>GEWICHT</t>
  </si>
  <si>
    <t>Totaal</t>
  </si>
  <si>
    <t>Casper Geerlings</t>
  </si>
  <si>
    <t>2 hoogst aantal punten</t>
  </si>
  <si>
    <t>Mart o/h Roodt</t>
  </si>
  <si>
    <t>PUNTEN</t>
  </si>
  <si>
    <t>HOOGSTE</t>
  </si>
  <si>
    <t>GROOTSTE</t>
  </si>
  <si>
    <t>GETAL</t>
  </si>
  <si>
    <t>VIS</t>
  </si>
  <si>
    <t>https://www.google.nl/search?sca_esv=cf2d8ca50076abe9&amp;sca_upv=1&amp;q=cellen+beveiligen+excel&amp;tbm=vid&amp;source=lnms&amp;fbs=AEQNm0A6bwEop21ehxKWq5cj-cHavWS_fLEzOTNKwoQ_RN0atqtz5fPKIb-dPSrGuV18zpRcve_6_LDO-eltCG9PEKP2wXCyzVVQFQWXePwihQQJw2FMRIShfB5llzbejcfGx6us2O9B7Pi4nXCGzhR7ola3gNA5yHTL64hLY6N2UErPd0TLy5Y&amp;sa=X&amp;ved=2ahUKEwj0tZPWh_eGAxXulP0HHXNbAwEQ0pQJegQIEBAB&amp;biw=1920&amp;bih=945#fpstate=ive&amp;vld=cid:73eba527,vid:uyr4U2gnS1U,st:0</t>
  </si>
  <si>
    <t>NAAM</t>
  </si>
  <si>
    <t>TOTAAL AANTAL VIS</t>
  </si>
  <si>
    <t>PER.1</t>
  </si>
  <si>
    <t>PER.2</t>
  </si>
  <si>
    <t>PER. 1&amp;2</t>
  </si>
  <si>
    <t>KONING</t>
  </si>
  <si>
    <t>eindstand Per. 1&amp;2 &amp; soep</t>
  </si>
  <si>
    <t>AANTAL</t>
  </si>
  <si>
    <t xml:space="preserve">              PERSONEN</t>
  </si>
  <si>
    <t xml:space="preserve">   GEMIDDELD AANTAL</t>
  </si>
  <si>
    <t>PERSONEN</t>
  </si>
  <si>
    <t xml:space="preserve">             PERSONEN</t>
  </si>
  <si>
    <t>GEMIDDELD AANTAL PERSONEN</t>
  </si>
  <si>
    <t>SOEP, PER. 1 &amp; 2</t>
  </si>
  <si>
    <t>Namen veranderen</t>
  </si>
  <si>
    <t>Als je begint met de reeks wedstrijden kun je de namen invullen die meedoen, als volgt:</t>
  </si>
  <si>
    <t>Als je klaar bent doe links boven eerst op "Start" en dan op "beveilging blad opheffen" aan klikken met de linker muisknop, er staat nu "blad beveiliging"</t>
  </si>
  <si>
    <t>Ga nu naar rechts boven en klik met de linker muisknop op "Sorteren en filteren</t>
  </si>
  <si>
    <t>Je ziet een lijst verschijnen, Druk nu met de linker muisknop op "Sorteren van A naar Z"</t>
  </si>
  <si>
    <t>De namen staan nu in alfabetische volgorde in alle tabbladen.</t>
  </si>
  <si>
    <t>Ga nu naar "Blad beveiligen" links boven en klik met de linker muisknop erop.</t>
  </si>
  <si>
    <t>Je ziet nu een nieuwe lijst. Druk met de linker muisknop op "OK". Het blad is nu weer beveiligd.</t>
  </si>
  <si>
    <t>Als je na een een wedtrijd de standen hebt ingevuld kun je geen naam er meer tussen zetten, wel onder de laatste naam, als je nog geen 29 namen hebt ingevuld</t>
  </si>
  <si>
    <t>Je mag ze ook niet meer "Sorteren en filteren".</t>
  </si>
  <si>
    <t>Dit mag wel bv. "Martin Op het Roodt" wijzigen in "Zz" en wel in 'DVM per. 1</t>
  </si>
  <si>
    <t>Ga naar "DVM per. 1" en vul in de kolom B4 de eerste naam in (hoeft niet op alfabetische volgorde).</t>
  </si>
  <si>
    <t xml:space="preserve">Klik met de linker muisknop op op de eerste naam (B4), houdt hem ingedrukt en ga vervolgens omlaag tot de laatste naam (nummer 29) </t>
  </si>
  <si>
    <t>De volgende naam in B5 enz. enz.</t>
  </si>
  <si>
    <r>
      <t>G</t>
    </r>
    <r>
      <rPr>
        <b/>
        <sz val="12"/>
        <color theme="1"/>
        <rFont val="Calibri"/>
        <family val="2"/>
      </rPr>
      <t>é Schoolmeester</t>
    </r>
  </si>
  <si>
    <t>Zz</t>
  </si>
  <si>
    <t>?</t>
  </si>
  <si>
    <t>Komen vissen</t>
  </si>
  <si>
    <t xml:space="preserve">    Aantal keren gevist</t>
  </si>
  <si>
    <t>roofblei</t>
  </si>
  <si>
    <t>Aantal keren gevist</t>
  </si>
  <si>
    <t xml:space="preserve">      Naam</t>
  </si>
  <si>
    <t>aantal vis</t>
  </si>
  <si>
    <t>Plaats</t>
  </si>
  <si>
    <t>Jozef Schaefer</t>
  </si>
  <si>
    <r>
      <t>G</t>
    </r>
    <r>
      <rPr>
        <b/>
        <sz val="12"/>
        <color theme="1"/>
        <rFont val="Calibri"/>
        <family val="2"/>
      </rPr>
      <t>é</t>
    </r>
    <r>
      <rPr>
        <b/>
        <sz val="12"/>
        <color theme="1"/>
        <rFont val="Calibri"/>
        <family val="2"/>
        <charset val="1"/>
      </rPr>
      <t xml:space="preserve"> Schoolmeesters</t>
    </r>
  </si>
  <si>
    <t>Frans  Peeters</t>
  </si>
  <si>
    <t>M op het Roodt</t>
  </si>
  <si>
    <t>Gevist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</si>
</sst>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b/>
      <sz val="11"/>
      <color theme="1"/>
      <name val="Calibri"/>
      <family val="2"/>
      <scheme val="minor"/>
    </font>
    <font>
      <b/>
      <sz val="12"/>
      <color theme="1"/>
      <name val="Calibri"/>
      <family val="2"/>
      <scheme val="minor"/>
    </font>
    <font>
      <b/>
      <sz val="16"/>
      <color theme="1"/>
      <name val="Calibri"/>
      <family val="2"/>
      <scheme val="minor"/>
    </font>
    <font>
      <sz val="12"/>
      <color theme="1"/>
      <name val="Calibri"/>
      <family val="2"/>
      <scheme val="minor"/>
    </font>
    <font>
      <sz val="10"/>
      <color theme="1"/>
      <name val="Calibri"/>
      <family val="2"/>
      <scheme val="minor"/>
    </font>
    <font>
      <sz val="16"/>
      <color theme="1"/>
      <name val="Calibri"/>
      <family val="2"/>
      <scheme val="minor"/>
    </font>
    <font>
      <sz val="18"/>
      <color theme="1"/>
      <name val="Calibri"/>
      <family val="2"/>
      <scheme val="minor"/>
    </font>
    <font>
      <sz val="22"/>
      <color theme="1"/>
      <name val="Calibri"/>
      <family val="2"/>
      <scheme val="minor"/>
    </font>
    <font>
      <sz val="20"/>
      <color theme="1"/>
      <name val="Calibri"/>
      <family val="2"/>
      <scheme val="minor"/>
    </font>
    <font>
      <b/>
      <sz val="11"/>
      <color theme="0"/>
      <name val="Calibri"/>
      <family val="2"/>
      <scheme val="minor"/>
    </font>
    <font>
      <sz val="11"/>
      <color theme="0"/>
      <name val="Calibri"/>
      <family val="2"/>
      <scheme val="minor"/>
    </font>
    <font>
      <sz val="11"/>
      <name val="Calibri"/>
      <family val="2"/>
      <scheme val="minor"/>
    </font>
    <font>
      <b/>
      <sz val="12"/>
      <color theme="0"/>
      <name val="Calibri"/>
      <family val="2"/>
      <scheme val="minor"/>
    </font>
    <font>
      <sz val="12"/>
      <color theme="0"/>
      <name val="Calibri"/>
      <family val="2"/>
      <scheme val="minor"/>
    </font>
    <font>
      <b/>
      <sz val="11"/>
      <color rgb="FFFF0000"/>
      <name val="Calibri"/>
      <family val="2"/>
      <scheme val="minor"/>
    </font>
    <font>
      <sz val="11"/>
      <color rgb="FFFF0000"/>
      <name val="Calibri"/>
      <family val="2"/>
      <scheme val="minor"/>
    </font>
    <font>
      <b/>
      <sz val="12"/>
      <color theme="1"/>
      <name val="Calibri"/>
      <family val="2"/>
    </font>
    <font>
      <sz val="11"/>
      <color rgb="FF000000"/>
      <name val="Calibri"/>
      <family val="2"/>
    </font>
    <font>
      <sz val="12"/>
      <color rgb="FF000000"/>
      <name val="Calibri"/>
      <family val="2"/>
    </font>
    <font>
      <sz val="12"/>
      <color theme="1"/>
      <name val="Calibri"/>
      <family val="2"/>
      <charset val="1"/>
    </font>
    <font>
      <b/>
      <sz val="14"/>
      <color theme="1"/>
      <name val="Calibri"/>
      <family val="2"/>
      <scheme val="minor"/>
    </font>
    <font>
      <sz val="14"/>
      <color rgb="FF0070C0"/>
      <name val="Calibri"/>
      <family val="2"/>
      <scheme val="minor"/>
    </font>
    <font>
      <b/>
      <sz val="14"/>
      <color rgb="FF0070C0"/>
      <name val="Calibri"/>
      <family val="2"/>
      <scheme val="minor"/>
    </font>
    <font>
      <sz val="11"/>
      <color rgb="FF006100"/>
      <name val="Calibri"/>
      <family val="2"/>
      <scheme val="minor"/>
    </font>
    <font>
      <b/>
      <sz val="12"/>
      <color rgb="FF000000"/>
      <name val="Calibri"/>
      <family val="2"/>
      <charset val="1"/>
      <scheme val="minor"/>
    </font>
    <font>
      <b/>
      <sz val="14"/>
      <color rgb="FF000000"/>
      <name val="Calibri"/>
      <family val="2"/>
      <charset val="1"/>
      <scheme val="minor"/>
    </font>
    <font>
      <b/>
      <sz val="11"/>
      <color rgb="FF000000"/>
      <name val="Calibri"/>
      <family val="2"/>
      <charset val="1"/>
      <scheme val="minor"/>
    </font>
    <font>
      <sz val="12"/>
      <color rgb="FF000000"/>
      <name val="Calibri"/>
      <family val="2"/>
      <charset val="1"/>
      <scheme val="minor"/>
    </font>
    <font>
      <sz val="11"/>
      <color rgb="FF000000"/>
      <name val="Calibri"/>
      <family val="2"/>
      <charset val="1"/>
      <scheme val="minor"/>
    </font>
    <font>
      <b/>
      <sz val="12"/>
      <color theme="1"/>
      <name val="Calibri"/>
      <family val="2"/>
      <charset val="1"/>
    </font>
  </fonts>
  <fills count="17">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0070C0"/>
        <bgColor indexed="64"/>
      </patternFill>
    </fill>
    <fill>
      <patternFill patternType="solid">
        <fgColor rgb="FFFFCCCC"/>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5" tint="0.79998168889431442"/>
        <bgColor indexed="64"/>
      </patternFill>
    </fill>
    <fill>
      <patternFill patternType="solid">
        <fgColor theme="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C6EFCE"/>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s>
  <cellStyleXfs count="3">
    <xf numFmtId="0" fontId="0" fillId="0" borderId="0"/>
    <xf numFmtId="0" fontId="18" fillId="0" borderId="0" applyNumberFormat="0" applyFill="0" applyBorder="0" applyProtection="0"/>
    <xf numFmtId="0" fontId="24" fillId="16" borderId="0" applyNumberFormat="0" applyBorder="0" applyAlignment="0" applyProtection="0"/>
  </cellStyleXfs>
  <cellXfs count="250">
    <xf numFmtId="0" fontId="0" fillId="0" borderId="0" xfId="0"/>
    <xf numFmtId="0" fontId="0" fillId="0" borderId="1" xfId="0" applyBorder="1" applyAlignment="1">
      <alignment horizontal="center" vertical="center"/>
    </xf>
    <xf numFmtId="0" fontId="0" fillId="0" borderId="1" xfId="0" applyBorder="1"/>
    <xf numFmtId="0" fontId="2" fillId="2" borderId="1" xfId="0" applyFont="1" applyFill="1" applyBorder="1"/>
    <xf numFmtId="0" fontId="2" fillId="2" borderId="1" xfId="0" applyFont="1" applyFill="1" applyBorder="1" applyAlignment="1">
      <alignment horizontal="center" vertical="center"/>
    </xf>
    <xf numFmtId="0" fontId="0" fillId="3" borderId="1" xfId="0" applyFill="1" applyBorder="1" applyAlignment="1">
      <alignment horizontal="center" vertical="center"/>
    </xf>
    <xf numFmtId="0" fontId="2" fillId="3" borderId="1" xfId="0" applyFont="1" applyFill="1" applyBorder="1" applyAlignment="1">
      <alignment horizontal="center" vertical="center"/>
    </xf>
    <xf numFmtId="0" fontId="0" fillId="3" borderId="0" xfId="0" applyFill="1" applyAlignment="1">
      <alignment horizontal="center" vertical="center"/>
    </xf>
    <xf numFmtId="0" fontId="0" fillId="0" borderId="0" xfId="0" applyFill="1"/>
    <xf numFmtId="0" fontId="0" fillId="0" borderId="0" xfId="0" applyFill="1" applyAlignment="1">
      <alignment horizontal="center" vertical="center"/>
    </xf>
    <xf numFmtId="0" fontId="0" fillId="0" borderId="3" xfId="0" applyBorder="1" applyAlignment="1">
      <alignment horizontal="center" vertical="center"/>
    </xf>
    <xf numFmtId="0" fontId="0" fillId="3" borderId="3" xfId="0" applyFill="1" applyBorder="1" applyAlignment="1">
      <alignment horizontal="center" vertical="center"/>
    </xf>
    <xf numFmtId="0" fontId="0" fillId="4" borderId="1" xfId="0" applyFill="1" applyBorder="1" applyAlignment="1">
      <alignment horizontal="center" vertical="center"/>
    </xf>
    <xf numFmtId="0" fontId="2" fillId="5" borderId="1" xfId="0" applyFont="1" applyFill="1" applyBorder="1" applyAlignment="1">
      <alignment horizontal="center" vertical="center"/>
    </xf>
    <xf numFmtId="0" fontId="0" fillId="0" borderId="1" xfId="0" applyFill="1" applyBorder="1" applyAlignment="1">
      <alignment horizontal="center" vertical="center"/>
    </xf>
    <xf numFmtId="0" fontId="0" fillId="6" borderId="1" xfId="0" applyFill="1" applyBorder="1" applyAlignment="1">
      <alignment horizontal="center" vertical="center"/>
    </xf>
    <xf numFmtId="0" fontId="0" fillId="0" borderId="1" xfId="0" applyFont="1" applyBorder="1" applyAlignment="1">
      <alignment horizontal="center" vertical="center"/>
    </xf>
    <xf numFmtId="0" fontId="2" fillId="0" borderId="1" xfId="0" applyFont="1" applyFill="1" applyBorder="1"/>
    <xf numFmtId="0" fontId="2" fillId="0" borderId="3" xfId="0" applyFont="1" applyFill="1" applyBorder="1"/>
    <xf numFmtId="0" fontId="0" fillId="8" borderId="1" xfId="0" applyFill="1" applyBorder="1"/>
    <xf numFmtId="0" fontId="0" fillId="9" borderId="3" xfId="0" applyFill="1" applyBorder="1" applyAlignment="1">
      <alignment horizontal="center" vertical="center"/>
    </xf>
    <xf numFmtId="0" fontId="0" fillId="9" borderId="1" xfId="0" applyFill="1" applyBorder="1" applyAlignment="1">
      <alignment horizontal="center" vertical="center"/>
    </xf>
    <xf numFmtId="0" fontId="4" fillId="9" borderId="1" xfId="0" applyFont="1" applyFill="1" applyBorder="1" applyAlignment="1">
      <alignment horizontal="center" vertical="center"/>
    </xf>
    <xf numFmtId="0" fontId="2" fillId="7" borderId="1" xfId="0" applyFont="1" applyFill="1" applyBorder="1" applyAlignment="1">
      <alignment horizontal="center" vertical="center"/>
    </xf>
    <xf numFmtId="0" fontId="0" fillId="0" borderId="0" xfId="0" applyAlignment="1">
      <alignment horizontal="center" vertical="center"/>
    </xf>
    <xf numFmtId="0" fontId="0" fillId="11" borderId="1" xfId="0" applyFill="1" applyBorder="1" applyAlignment="1">
      <alignment horizontal="center" vertical="center"/>
    </xf>
    <xf numFmtId="0" fontId="0" fillId="0" borderId="9" xfId="0" applyBorder="1" applyAlignment="1">
      <alignment horizontal="center" vertical="center"/>
    </xf>
    <xf numFmtId="0" fontId="0" fillId="4" borderId="1" xfId="0" applyFill="1" applyBorder="1"/>
    <xf numFmtId="0" fontId="0" fillId="5" borderId="2" xfId="0" applyFill="1" applyBorder="1"/>
    <xf numFmtId="0" fontId="0" fillId="5" borderId="1" xfId="0" applyFill="1" applyBorder="1"/>
    <xf numFmtId="0" fontId="0" fillId="5" borderId="2" xfId="0" applyFill="1" applyBorder="1" applyAlignment="1">
      <alignment horizontal="right"/>
    </xf>
    <xf numFmtId="0" fontId="0" fillId="5" borderId="4" xfId="0" applyFill="1" applyBorder="1" applyAlignment="1">
      <alignment horizontal="right"/>
    </xf>
    <xf numFmtId="0" fontId="0" fillId="5" borderId="4" xfId="0" applyFill="1" applyBorder="1"/>
    <xf numFmtId="0" fontId="1" fillId="5" borderId="1" xfId="0" applyFont="1" applyFill="1" applyBorder="1" applyAlignment="1">
      <alignment horizontal="center" vertical="center"/>
    </xf>
    <xf numFmtId="0" fontId="0" fillId="4" borderId="7" xfId="0" applyFill="1" applyBorder="1" applyAlignment="1">
      <alignment horizontal="center" vertical="center"/>
    </xf>
    <xf numFmtId="0" fontId="0" fillId="4" borderId="2" xfId="0" applyFill="1" applyBorder="1" applyAlignment="1">
      <alignment horizontal="center" vertical="center"/>
    </xf>
    <xf numFmtId="0" fontId="0" fillId="0" borderId="0" xfId="0" applyFill="1" applyBorder="1" applyAlignment="1">
      <alignment horizontal="center" vertical="center"/>
    </xf>
    <xf numFmtId="0" fontId="2" fillId="0" borderId="0" xfId="0" applyFont="1" applyFill="1" applyBorder="1" applyAlignment="1">
      <alignment horizontal="center" vertical="center"/>
    </xf>
    <xf numFmtId="0" fontId="0" fillId="0" borderId="0" xfId="0" applyFill="1" applyBorder="1"/>
    <xf numFmtId="0" fontId="0" fillId="3" borderId="1" xfId="0" applyFill="1" applyBorder="1" applyAlignment="1">
      <alignment horizontal="center" vertical="top"/>
    </xf>
    <xf numFmtId="0" fontId="0" fillId="13" borderId="1" xfId="0" applyFill="1" applyBorder="1" applyAlignment="1">
      <alignment horizontal="center" vertical="center"/>
    </xf>
    <xf numFmtId="0" fontId="0" fillId="13" borderId="1" xfId="0" applyFill="1" applyBorder="1"/>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4" xfId="0" applyFill="1" applyBorder="1" applyAlignment="1">
      <alignment horizontal="center" vertical="center"/>
    </xf>
    <xf numFmtId="0" fontId="0" fillId="14" borderId="1" xfId="0" applyFill="1" applyBorder="1" applyAlignment="1">
      <alignment horizontal="center" vertical="center"/>
    </xf>
    <xf numFmtId="0" fontId="0" fillId="11" borderId="1" xfId="0" applyFill="1" applyBorder="1" applyAlignment="1">
      <alignment horizontal="center"/>
    </xf>
    <xf numFmtId="0" fontId="0" fillId="11" borderId="1" xfId="0" applyFill="1" applyBorder="1"/>
    <xf numFmtId="0" fontId="0" fillId="5" borderId="1" xfId="0" applyFill="1" applyBorder="1" applyAlignment="1">
      <alignment horizontal="right"/>
    </xf>
    <xf numFmtId="0" fontId="0" fillId="5" borderId="2" xfId="0" applyFill="1" applyBorder="1" applyAlignment="1">
      <alignment horizontal="left" vertical="top"/>
    </xf>
    <xf numFmtId="0" fontId="0" fillId="9" borderId="1" xfId="0" applyFill="1" applyBorder="1" applyAlignment="1">
      <alignment horizontal="center" vertical="top"/>
    </xf>
    <xf numFmtId="0" fontId="0" fillId="12" borderId="1" xfId="0" applyFont="1" applyFill="1" applyBorder="1" applyAlignment="1">
      <alignment horizontal="left" vertical="center"/>
    </xf>
    <xf numFmtId="0" fontId="2" fillId="2" borderId="1" xfId="0" applyFont="1" applyFill="1" applyBorder="1" applyAlignment="1">
      <alignment horizontal="center"/>
    </xf>
    <xf numFmtId="0" fontId="2" fillId="2" borderId="4" xfId="0" applyFont="1" applyFill="1" applyBorder="1"/>
    <xf numFmtId="0" fontId="0" fillId="0" borderId="0" xfId="0" applyFont="1" applyFill="1" applyBorder="1" applyAlignment="1">
      <alignment horizontal="center" vertical="center"/>
    </xf>
    <xf numFmtId="0" fontId="0" fillId="0" borderId="0" xfId="0" applyProtection="1">
      <protection locked="0"/>
    </xf>
    <xf numFmtId="0" fontId="0" fillId="0" borderId="0" xfId="0" applyFill="1" applyBorder="1" applyAlignment="1" applyProtection="1">
      <alignment horizontal="center" vertical="center"/>
      <protection locked="0"/>
    </xf>
    <xf numFmtId="0" fontId="0" fillId="0" borderId="0" xfId="0" applyFill="1" applyProtection="1">
      <protection locked="0"/>
    </xf>
    <xf numFmtId="0" fontId="2" fillId="3" borderId="3" xfId="0" applyFont="1" applyFill="1" applyBorder="1" applyAlignment="1">
      <alignment horizontal="center" vertical="center"/>
    </xf>
    <xf numFmtId="0" fontId="2" fillId="7" borderId="7" xfId="0" applyFont="1" applyFill="1" applyBorder="1" applyAlignment="1">
      <alignment horizontal="center" vertical="center"/>
    </xf>
    <xf numFmtId="0" fontId="2" fillId="0" borderId="3" xfId="0" applyFont="1" applyFill="1" applyBorder="1" applyAlignment="1">
      <alignment horizontal="center" vertical="center"/>
    </xf>
    <xf numFmtId="0" fontId="2" fillId="3" borderId="0" xfId="0" applyFont="1" applyFill="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0" fillId="3" borderId="0" xfId="0" applyFill="1" applyProtection="1">
      <protection locked="0"/>
    </xf>
    <xf numFmtId="0" fontId="0" fillId="0" borderId="5" xfId="0" applyBorder="1" applyAlignment="1" applyProtection="1">
      <alignment horizontal="center" vertical="center"/>
      <protection locked="0"/>
    </xf>
    <xf numFmtId="0" fontId="1" fillId="3" borderId="0" xfId="0" applyFont="1" applyFill="1" applyProtection="1">
      <protection locked="0"/>
    </xf>
    <xf numFmtId="0" fontId="1" fillId="3" borderId="6" xfId="0" applyFont="1" applyFill="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9" borderId="1" xfId="0" applyFill="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3" borderId="1" xfId="0" applyFill="1" applyBorder="1" applyProtection="1">
      <protection locked="0"/>
    </xf>
    <xf numFmtId="0" fontId="5" fillId="3" borderId="1" xfId="0" applyFont="1" applyFill="1" applyBorder="1" applyProtection="1">
      <protection locked="0"/>
    </xf>
    <xf numFmtId="0" fontId="0" fillId="9" borderId="2" xfId="0"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 fillId="0" borderId="0" xfId="0" applyFont="1" applyAlignment="1" applyProtection="1">
      <alignment horizontal="center" vertical="center" textRotation="90"/>
      <protection locked="0"/>
    </xf>
    <xf numFmtId="14" fontId="3" fillId="0" borderId="0" xfId="0" applyNumberFormat="1" applyFont="1" applyFill="1" applyAlignment="1" applyProtection="1">
      <alignment horizontal="center" vertical="center"/>
      <protection locked="0"/>
    </xf>
    <xf numFmtId="0" fontId="1" fillId="3" borderId="0" xfId="0" applyFont="1" applyFill="1" applyAlignment="1" applyProtection="1">
      <alignment horizontal="center" vertical="center"/>
      <protection locked="0"/>
    </xf>
    <xf numFmtId="0" fontId="2" fillId="0" borderId="0" xfId="0" applyFont="1" applyFill="1" applyAlignment="1" applyProtection="1">
      <alignment horizontal="center" vertical="center" textRotation="90"/>
      <protection locked="0"/>
    </xf>
    <xf numFmtId="0" fontId="1" fillId="0" borderId="4"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7" borderId="0" xfId="0" applyFont="1" applyFill="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0" fillId="0" borderId="1" xfId="0" applyBorder="1" applyProtection="1">
      <protection locked="0"/>
    </xf>
    <xf numFmtId="16" fontId="0" fillId="0" borderId="1" xfId="0" applyNumberFormat="1" applyBorder="1" applyAlignment="1" applyProtection="1">
      <alignment horizontal="center" vertical="center"/>
      <protection locked="0"/>
    </xf>
    <xf numFmtId="16" fontId="0" fillId="0" borderId="1" xfId="0" applyNumberFormat="1" applyBorder="1" applyAlignment="1" applyProtection="1">
      <alignment horizontal="right"/>
      <protection locked="0"/>
    </xf>
    <xf numFmtId="0" fontId="2" fillId="2" borderId="1" xfId="0" applyFont="1" applyFill="1" applyBorder="1" applyProtection="1">
      <protection locked="0"/>
    </xf>
    <xf numFmtId="0" fontId="2" fillId="0" borderId="1" xfId="0" applyFont="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center"/>
      <protection locked="0"/>
    </xf>
    <xf numFmtId="0" fontId="1" fillId="0" borderId="5" xfId="0"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protection locked="0"/>
    </xf>
    <xf numFmtId="0" fontId="1" fillId="7" borderId="5" xfId="0" applyFont="1" applyFill="1" applyBorder="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1" fillId="3" borderId="1" xfId="0" applyFont="1" applyFill="1" applyBorder="1" applyAlignment="1" applyProtection="1">
      <alignment horizontal="center" vertical="center"/>
      <protection locked="0"/>
    </xf>
    <xf numFmtId="0" fontId="1" fillId="0" borderId="0" xfId="0" applyFont="1" applyFill="1" applyBorder="1" applyAlignment="1" applyProtection="1">
      <alignment horizontal="center" vertical="top"/>
      <protection locked="0"/>
    </xf>
    <xf numFmtId="0" fontId="1" fillId="10" borderId="1" xfId="0" applyFont="1" applyFill="1" applyBorder="1" applyAlignment="1" applyProtection="1">
      <alignment horizontal="center" vertical="center"/>
      <protection locked="0"/>
    </xf>
    <xf numFmtId="0" fontId="1" fillId="7" borderId="3" xfId="0" applyFont="1" applyFill="1" applyBorder="1" applyAlignment="1" applyProtection="1">
      <alignment horizontal="center" vertical="center"/>
      <protection locked="0"/>
    </xf>
    <xf numFmtId="16" fontId="0" fillId="0" borderId="0" xfId="0" applyNumberFormat="1" applyProtection="1">
      <protection locked="0"/>
    </xf>
    <xf numFmtId="0" fontId="1" fillId="7" borderId="6" xfId="0" applyFont="1" applyFill="1" applyBorder="1" applyAlignment="1" applyProtection="1">
      <alignment horizontal="center" vertical="center"/>
      <protection locked="0"/>
    </xf>
    <xf numFmtId="16" fontId="1" fillId="0" borderId="1" xfId="0" applyNumberFormat="1" applyFont="1" applyFill="1" applyBorder="1" applyAlignment="1" applyProtection="1">
      <alignment horizontal="center" vertical="center"/>
      <protection locked="0"/>
    </xf>
    <xf numFmtId="0" fontId="1" fillId="0" borderId="1" xfId="0" applyFont="1" applyFill="1" applyBorder="1" applyAlignment="1" applyProtection="1">
      <alignment horizontal="center" vertical="center"/>
      <protection locked="0"/>
    </xf>
    <xf numFmtId="16" fontId="1" fillId="0" borderId="1" xfId="0" applyNumberFormat="1" applyFont="1" applyBorder="1" applyProtection="1">
      <protection locked="0"/>
    </xf>
    <xf numFmtId="16" fontId="1" fillId="0" borderId="1" xfId="0" applyNumberFormat="1"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Fill="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2" xfId="0" applyBorder="1" applyAlignment="1" applyProtection="1">
      <alignment horizontal="left" vertical="top"/>
      <protection locked="0"/>
    </xf>
    <xf numFmtId="0" fontId="1" fillId="0" borderId="0" xfId="0" applyFont="1" applyBorder="1" applyAlignment="1" applyProtection="1">
      <alignment horizontal="center" vertical="center"/>
      <protection locked="0"/>
    </xf>
    <xf numFmtId="0" fontId="1" fillId="3" borderId="4" xfId="0"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0" fontId="0" fillId="5" borderId="0" xfId="0" applyFill="1"/>
    <xf numFmtId="0" fontId="2" fillId="0" borderId="1" xfId="0" applyFont="1" applyFill="1" applyBorder="1" applyAlignment="1">
      <alignment horizontal="center" vertical="center"/>
    </xf>
    <xf numFmtId="0" fontId="1" fillId="2" borderId="1" xfId="0" applyFont="1" applyFill="1" applyBorder="1" applyAlignment="1" applyProtection="1">
      <alignment horizontal="center" vertical="center"/>
      <protection locked="0"/>
    </xf>
    <xf numFmtId="0" fontId="0" fillId="5" borderId="2" xfId="0" applyFill="1" applyBorder="1" applyAlignment="1">
      <alignment horizontal="left"/>
    </xf>
    <xf numFmtId="0" fontId="0" fillId="5" borderId="10" xfId="0" applyFill="1" applyBorder="1" applyAlignment="1">
      <alignment horizontal="left"/>
    </xf>
    <xf numFmtId="0" fontId="2" fillId="5" borderId="2" xfId="0" applyFont="1" applyFill="1" applyBorder="1" applyAlignment="1">
      <alignment horizontal="center" vertical="center"/>
    </xf>
    <xf numFmtId="0" fontId="0" fillId="0" borderId="10" xfId="0" applyFill="1" applyBorder="1"/>
    <xf numFmtId="0" fontId="2" fillId="0" borderId="0" xfId="0" applyFont="1" applyFill="1" applyBorder="1" applyAlignment="1" applyProtection="1">
      <alignment horizontal="center" vertical="center" textRotation="90"/>
      <protection locked="0"/>
    </xf>
    <xf numFmtId="0" fontId="0" fillId="0" borderId="6" xfId="0" applyFill="1" applyBorder="1" applyAlignment="1">
      <alignment horizontal="center" vertical="center"/>
    </xf>
    <xf numFmtId="0" fontId="0" fillId="0" borderId="0" xfId="0" applyFont="1" applyProtection="1">
      <protection locked="0"/>
    </xf>
    <xf numFmtId="0" fontId="0" fillId="0" borderId="1" xfId="0" applyFont="1" applyBorder="1"/>
    <xf numFmtId="0" fontId="0" fillId="6" borderId="1" xfId="0" applyFill="1" applyBorder="1"/>
    <xf numFmtId="0" fontId="0" fillId="3" borderId="5" xfId="0" applyFill="1" applyBorder="1" applyAlignment="1" applyProtection="1">
      <alignment horizontal="center" vertical="center"/>
      <protection locked="0"/>
    </xf>
    <xf numFmtId="0" fontId="0" fillId="2" borderId="0" xfId="0" applyFill="1" applyBorder="1" applyAlignment="1">
      <alignment horizontal="center" vertical="center"/>
    </xf>
    <xf numFmtId="0" fontId="0" fillId="6" borderId="0" xfId="0" applyFill="1" applyBorder="1" applyAlignment="1">
      <alignment horizontal="center" vertical="center"/>
    </xf>
    <xf numFmtId="0" fontId="0" fillId="0" borderId="0" xfId="0" applyBorder="1"/>
    <xf numFmtId="0" fontId="0" fillId="0" borderId="0" xfId="0" applyBorder="1" applyProtection="1">
      <protection locked="0"/>
    </xf>
    <xf numFmtId="0" fontId="2" fillId="0" borderId="2" xfId="0" applyFont="1" applyFill="1" applyBorder="1" applyAlignment="1">
      <alignment horizontal="center" vertical="center"/>
    </xf>
    <xf numFmtId="0" fontId="2" fillId="2" borderId="9" xfId="0" applyFont="1" applyFill="1" applyBorder="1"/>
    <xf numFmtId="0" fontId="2" fillId="0" borderId="6" xfId="0" applyFont="1" applyFill="1" applyBorder="1" applyAlignment="1">
      <alignment horizontal="center" vertical="center"/>
    </xf>
    <xf numFmtId="0" fontId="0" fillId="6" borderId="2" xfId="0" applyFill="1" applyBorder="1" applyAlignment="1">
      <alignment horizontal="center" vertical="center"/>
    </xf>
    <xf numFmtId="0" fontId="9" fillId="0" borderId="0" xfId="0" applyFont="1" applyAlignment="1" applyProtection="1">
      <alignment horizontal="center" vertical="center"/>
      <protection locked="0"/>
    </xf>
    <xf numFmtId="0" fontId="0" fillId="5" borderId="2" xfId="0" applyFill="1" applyBorder="1" applyAlignment="1">
      <alignment horizontal="left" vertical="center"/>
    </xf>
    <xf numFmtId="0" fontId="0" fillId="5" borderId="10" xfId="0" applyFill="1" applyBorder="1" applyAlignment="1">
      <alignment horizontal="left" vertical="center"/>
    </xf>
    <xf numFmtId="0" fontId="2" fillId="5" borderId="2" xfId="0" applyFont="1" applyFill="1" applyBorder="1"/>
    <xf numFmtId="0" fontId="1" fillId="5" borderId="4" xfId="0" applyFont="1" applyFill="1" applyBorder="1"/>
    <xf numFmtId="0" fontId="7"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6" fillId="0" borderId="0" xfId="0" applyFont="1" applyBorder="1" applyProtection="1">
      <protection locked="0"/>
    </xf>
    <xf numFmtId="0" fontId="0" fillId="2" borderId="0" xfId="0" applyFill="1" applyProtection="1">
      <protection locked="0"/>
    </xf>
    <xf numFmtId="0" fontId="0" fillId="15" borderId="2" xfId="0" applyFill="1" applyBorder="1" applyAlignment="1">
      <alignment horizontal="center"/>
    </xf>
    <xf numFmtId="0" fontId="0" fillId="2" borderId="5" xfId="0" applyFill="1" applyBorder="1" applyAlignment="1">
      <alignment horizontal="center" vertical="center"/>
    </xf>
    <xf numFmtId="0" fontId="0" fillId="15" borderId="1" xfId="0" applyFill="1" applyBorder="1"/>
    <xf numFmtId="0" fontId="0" fillId="0" borderId="1" xfId="0" applyFill="1" applyBorder="1"/>
    <xf numFmtId="0" fontId="10" fillId="6" borderId="2" xfId="0" applyFont="1" applyFill="1" applyBorder="1" applyAlignment="1">
      <alignment horizontal="center" vertical="center"/>
    </xf>
    <xf numFmtId="0" fontId="10" fillId="6" borderId="5" xfId="0" applyFont="1" applyFill="1" applyBorder="1"/>
    <xf numFmtId="0" fontId="10" fillId="6" borderId="3" xfId="0" applyFont="1" applyFill="1" applyBorder="1"/>
    <xf numFmtId="0" fontId="10" fillId="6" borderId="9" xfId="0" applyFont="1" applyFill="1" applyBorder="1" applyAlignment="1">
      <alignment horizontal="center" vertical="center"/>
    </xf>
    <xf numFmtId="0" fontId="0" fillId="6" borderId="5" xfId="0" applyFill="1" applyBorder="1" applyProtection="1">
      <protection locked="0"/>
    </xf>
    <xf numFmtId="0" fontId="0" fillId="6" borderId="3" xfId="0" applyFill="1" applyBorder="1" applyProtection="1">
      <protection locked="0"/>
    </xf>
    <xf numFmtId="0" fontId="11" fillId="0" borderId="0" xfId="0" applyFont="1" applyFill="1"/>
    <xf numFmtId="0" fontId="11" fillId="0" borderId="0" xfId="0" applyFont="1"/>
    <xf numFmtId="0" fontId="0" fillId="6" borderId="8" xfId="0" applyFill="1" applyBorder="1" applyProtection="1">
      <protection locked="0"/>
    </xf>
    <xf numFmtId="0" fontId="10" fillId="6" borderId="5" xfId="0" applyFont="1" applyFill="1" applyBorder="1" applyAlignment="1">
      <alignment vertical="center"/>
    </xf>
    <xf numFmtId="0" fontId="10" fillId="6" borderId="3" xfId="0" applyFont="1" applyFill="1" applyBorder="1" applyAlignment="1">
      <alignment vertical="center"/>
    </xf>
    <xf numFmtId="0" fontId="0" fillId="5" borderId="1" xfId="0" applyFill="1" applyBorder="1" applyAlignment="1">
      <alignment horizontal="center" vertical="center"/>
    </xf>
    <xf numFmtId="0" fontId="10" fillId="6" borderId="8" xfId="0" applyFont="1" applyFill="1" applyBorder="1" applyAlignment="1">
      <alignment vertical="center"/>
    </xf>
    <xf numFmtId="0" fontId="10" fillId="6" borderId="11" xfId="0" applyFont="1" applyFill="1" applyBorder="1" applyAlignment="1">
      <alignment vertical="center"/>
    </xf>
    <xf numFmtId="0" fontId="10" fillId="6" borderId="7" xfId="0" applyFont="1" applyFill="1" applyBorder="1" applyAlignment="1">
      <alignment vertical="center"/>
    </xf>
    <xf numFmtId="0" fontId="10" fillId="6" borderId="12" xfId="0" applyFont="1" applyFill="1" applyBorder="1" applyAlignment="1">
      <alignment vertical="center"/>
    </xf>
    <xf numFmtId="0" fontId="10" fillId="0" borderId="0" xfId="0" applyFont="1" applyFill="1" applyBorder="1" applyAlignment="1">
      <alignment vertical="center"/>
    </xf>
    <xf numFmtId="0" fontId="10" fillId="0" borderId="14" xfId="0" applyFont="1" applyFill="1" applyBorder="1" applyAlignment="1">
      <alignment vertical="center"/>
    </xf>
    <xf numFmtId="0" fontId="12" fillId="0" borderId="1" xfId="0" applyFont="1" applyBorder="1" applyAlignment="1" applyProtection="1">
      <alignment horizontal="center" vertical="center"/>
      <protection locked="0"/>
    </xf>
    <xf numFmtId="0" fontId="13" fillId="0" borderId="0" xfId="0" applyFont="1" applyFill="1" applyBorder="1" applyAlignment="1">
      <alignment horizontal="center" vertical="center"/>
    </xf>
    <xf numFmtId="0" fontId="14" fillId="0" borderId="13" xfId="0" applyFont="1" applyFill="1" applyBorder="1" applyAlignment="1">
      <alignment horizontal="center" vertical="center"/>
    </xf>
    <xf numFmtId="0" fontId="10" fillId="0" borderId="0" xfId="0" applyFont="1" applyFill="1" applyBorder="1" applyAlignment="1">
      <alignment horizontal="center" vertical="center"/>
    </xf>
    <xf numFmtId="0" fontId="11" fillId="0" borderId="0" xfId="0" applyFont="1" applyFill="1" applyBorder="1"/>
    <xf numFmtId="2" fontId="10" fillId="6" borderId="1" xfId="0" applyNumberFormat="1" applyFont="1" applyFill="1" applyBorder="1" applyAlignment="1">
      <alignment horizontal="center" vertical="center"/>
    </xf>
    <xf numFmtId="2" fontId="11" fillId="6" borderId="1" xfId="0" applyNumberFormat="1" applyFont="1" applyFill="1" applyBorder="1" applyAlignment="1">
      <alignment horizontal="center" vertical="center"/>
    </xf>
    <xf numFmtId="2" fontId="0" fillId="6" borderId="0" xfId="0" applyNumberFormat="1" applyFill="1" applyProtection="1">
      <protection locked="0"/>
    </xf>
    <xf numFmtId="0" fontId="11" fillId="0" borderId="0" xfId="0" applyFont="1" applyAlignment="1">
      <alignment horizontal="center" vertical="center"/>
    </xf>
    <xf numFmtId="0" fontId="10" fillId="6" borderId="4" xfId="0" applyFont="1" applyFill="1" applyBorder="1" applyAlignment="1" applyProtection="1">
      <alignment horizontal="center" vertical="center"/>
    </xf>
    <xf numFmtId="0" fontId="11" fillId="0" borderId="0" xfId="0" applyFont="1" applyFill="1" applyProtection="1"/>
    <xf numFmtId="0" fontId="0" fillId="0" borderId="0" xfId="0" applyProtection="1"/>
    <xf numFmtId="0" fontId="11" fillId="0" borderId="0" xfId="0" applyFont="1" applyProtection="1"/>
    <xf numFmtId="0" fontId="10" fillId="6" borderId="8" xfId="0" applyFont="1" applyFill="1" applyBorder="1" applyProtection="1">
      <protection locked="0"/>
    </xf>
    <xf numFmtId="0" fontId="10" fillId="6" borderId="3" xfId="0" applyFont="1" applyFill="1" applyBorder="1" applyProtection="1">
      <protection locked="0"/>
    </xf>
    <xf numFmtId="0" fontId="10" fillId="6" borderId="1" xfId="0" applyFont="1" applyFill="1" applyBorder="1" applyAlignment="1" applyProtection="1">
      <alignment horizontal="center" vertical="center"/>
    </xf>
    <xf numFmtId="0" fontId="0" fillId="0" borderId="0" xfId="0" applyAlignment="1" applyProtection="1">
      <alignment horizontal="center" vertical="center"/>
    </xf>
    <xf numFmtId="0" fontId="11" fillId="0" borderId="0" xfId="0" applyFont="1" applyAlignment="1" applyProtection="1">
      <alignment horizontal="right"/>
    </xf>
    <xf numFmtId="0" fontId="11" fillId="0" borderId="0" xfId="0" applyFont="1" applyAlignment="1" applyProtection="1">
      <alignment horizontal="right" vertical="center"/>
    </xf>
    <xf numFmtId="0" fontId="15" fillId="2" borderId="1" xfId="0" applyFont="1" applyFill="1" applyBorder="1"/>
    <xf numFmtId="0" fontId="16" fillId="0" borderId="0" xfId="0" applyFont="1"/>
    <xf numFmtId="0" fontId="1" fillId="2" borderId="1" xfId="0" applyFont="1" applyFill="1" applyBorder="1" applyProtection="1">
      <protection locked="0"/>
    </xf>
    <xf numFmtId="0" fontId="0" fillId="0" borderId="5" xfId="0" applyBorder="1" applyAlignment="1">
      <alignment horizontal="center" vertical="center"/>
    </xf>
    <xf numFmtId="0" fontId="0" fillId="0" borderId="6" xfId="0" applyBorder="1" applyAlignment="1">
      <alignment horizontal="center" vertical="center"/>
    </xf>
    <xf numFmtId="0" fontId="4" fillId="0" borderId="1" xfId="0" applyFont="1" applyBorder="1" applyAlignment="1" applyProtection="1">
      <alignment horizontal="center"/>
      <protection locked="0"/>
    </xf>
    <xf numFmtId="0" fontId="0" fillId="0" borderId="1" xfId="0" applyBorder="1" applyAlignment="1" applyProtection="1">
      <alignment horizontal="center"/>
      <protection locked="0"/>
    </xf>
    <xf numFmtId="0" fontId="19" fillId="0" borderId="15" xfId="1" applyFont="1" applyBorder="1" applyAlignment="1">
      <alignment horizontal="center"/>
    </xf>
    <xf numFmtId="0" fontId="18" fillId="0" borderId="15" xfId="1" applyBorder="1" applyAlignment="1">
      <alignment horizontal="center"/>
    </xf>
    <xf numFmtId="0" fontId="20" fillId="0" borderId="1" xfId="0" applyFont="1" applyBorder="1" applyAlignment="1">
      <alignment horizontal="center"/>
    </xf>
    <xf numFmtId="0" fontId="20" fillId="0" borderId="1" xfId="0" applyFont="1" applyBorder="1" applyAlignment="1">
      <alignment horizontal="center" vertical="center"/>
    </xf>
    <xf numFmtId="0" fontId="0" fillId="0" borderId="1" xfId="0" applyBorder="1" applyAlignment="1">
      <alignment horizontal="center"/>
    </xf>
    <xf numFmtId="0" fontId="0" fillId="0" borderId="0" xfId="0" applyFont="1" applyFill="1" applyProtection="1">
      <protection locked="0"/>
    </xf>
    <xf numFmtId="0" fontId="0" fillId="0" borderId="0" xfId="0" applyFont="1" applyFill="1"/>
    <xf numFmtId="0" fontId="0" fillId="0" borderId="0" xfId="0" applyFont="1"/>
    <xf numFmtId="0" fontId="11" fillId="0" borderId="0" xfId="0" applyFont="1" applyFill="1" applyProtection="1">
      <protection locked="0"/>
    </xf>
    <xf numFmtId="0" fontId="11" fillId="0" borderId="0" xfId="0" applyFont="1" applyProtection="1">
      <protection locked="0"/>
    </xf>
    <xf numFmtId="0" fontId="18" fillId="0" borderId="16" xfId="1" applyBorder="1" applyAlignment="1">
      <alignment horizontal="center"/>
    </xf>
    <xf numFmtId="0" fontId="18" fillId="0" borderId="15" xfId="1" applyFill="1" applyBorder="1" applyAlignment="1">
      <alignment horizontal="center"/>
    </xf>
    <xf numFmtId="0" fontId="19" fillId="0" borderId="15" xfId="1" applyFont="1" applyBorder="1" applyAlignment="1" applyProtection="1">
      <alignment horizontal="center"/>
      <protection locked="0"/>
    </xf>
    <xf numFmtId="0" fontId="18" fillId="0" borderId="15" xfId="1" applyBorder="1" applyAlignment="1" applyProtection="1">
      <alignment horizontal="center"/>
      <protection locked="0"/>
    </xf>
    <xf numFmtId="0" fontId="0" fillId="2" borderId="1" xfId="0" applyFill="1" applyBorder="1"/>
    <xf numFmtId="0" fontId="19" fillId="0" borderId="15" xfId="0" applyFont="1" applyBorder="1" applyAlignment="1" applyProtection="1">
      <alignment horizontal="center"/>
      <protection locked="0"/>
    </xf>
    <xf numFmtId="0" fontId="0" fillId="11" borderId="1" xfId="0" applyFill="1" applyBorder="1" applyAlignment="1" applyProtection="1">
      <alignment horizontal="center" vertical="center"/>
      <protection locked="0"/>
    </xf>
    <xf numFmtId="0" fontId="0" fillId="2" borderId="3" xfId="0" applyFill="1" applyBorder="1"/>
    <xf numFmtId="0" fontId="21" fillId="7" borderId="1" xfId="0" applyFont="1" applyFill="1" applyBorder="1" applyAlignment="1" applyProtection="1">
      <alignment horizontal="center" vertical="center"/>
      <protection locked="0"/>
    </xf>
    <xf numFmtId="0" fontId="23" fillId="2" borderId="2" xfId="0" applyFont="1" applyFill="1" applyBorder="1" applyProtection="1"/>
    <xf numFmtId="0" fontId="22" fillId="2" borderId="4" xfId="0" applyFont="1" applyFill="1" applyBorder="1" applyProtection="1"/>
    <xf numFmtId="0" fontId="0" fillId="2" borderId="1" xfId="0" applyFill="1" applyBorder="1" applyProtection="1"/>
    <xf numFmtId="0" fontId="0" fillId="0" borderId="15" xfId="0" applyBorder="1" applyAlignment="1">
      <alignment horizontal="center"/>
    </xf>
    <xf numFmtId="0" fontId="20" fillId="0" borderId="1" xfId="0" applyFont="1" applyBorder="1" applyAlignment="1" applyProtection="1">
      <alignment horizontal="center"/>
      <protection locked="0"/>
    </xf>
    <xf numFmtId="0" fontId="20" fillId="0" borderId="1" xfId="0" applyFont="1" applyBorder="1" applyAlignment="1" applyProtection="1">
      <alignment horizontal="center" vertical="center"/>
      <protection locked="0"/>
    </xf>
    <xf numFmtId="2" fontId="10" fillId="6" borderId="1" xfId="0" applyNumberFormat="1" applyFont="1" applyFill="1" applyBorder="1" applyAlignment="1" applyProtection="1">
      <alignment horizontal="center" vertical="center"/>
    </xf>
    <xf numFmtId="0" fontId="24" fillId="16" borderId="1" xfId="2" applyBorder="1" applyAlignment="1" applyProtection="1">
      <alignment horizontal="center" vertical="center"/>
    </xf>
    <xf numFmtId="0" fontId="0" fillId="0" borderId="3" xfId="0" applyFont="1" applyBorder="1" applyAlignment="1">
      <alignment horizontal="center" vertical="center"/>
    </xf>
    <xf numFmtId="0" fontId="0" fillId="5" borderId="3" xfId="0" applyFill="1" applyBorder="1" applyAlignment="1">
      <alignment horizontal="center" vertical="center"/>
    </xf>
    <xf numFmtId="16" fontId="0" fillId="0" borderId="0" xfId="0" applyNumberForma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21" fillId="7" borderId="0" xfId="0" applyFont="1" applyFill="1" applyBorder="1" applyAlignment="1" applyProtection="1">
      <alignment horizontal="center" vertical="center"/>
      <protection locked="0"/>
    </xf>
    <xf numFmtId="0" fontId="0" fillId="11" borderId="0" xfId="0" applyFill="1" applyBorder="1" applyAlignment="1" applyProtection="1">
      <alignment horizontal="center" vertical="center"/>
      <protection locked="0"/>
    </xf>
    <xf numFmtId="0" fontId="1" fillId="7" borderId="0" xfId="0" applyFont="1" applyFill="1" applyProtection="1">
      <protection locked="0"/>
    </xf>
    <xf numFmtId="0" fontId="0" fillId="11" borderId="0" xfId="0" applyFill="1" applyAlignment="1" applyProtection="1">
      <alignment horizontal="center" vertical="center"/>
      <protection locked="0"/>
    </xf>
    <xf numFmtId="0" fontId="25" fillId="0" borderId="1" xfId="0" applyFont="1" applyBorder="1" applyAlignment="1">
      <alignment horizontal="center"/>
    </xf>
    <xf numFmtId="0" fontId="26" fillId="0" borderId="2" xfId="0" applyFont="1" applyBorder="1"/>
    <xf numFmtId="0" fontId="27" fillId="0" borderId="1" xfId="0" applyFont="1" applyBorder="1" applyAlignment="1">
      <alignment horizontal="center"/>
    </xf>
    <xf numFmtId="0" fontId="25" fillId="0" borderId="2" xfId="0" applyFont="1" applyBorder="1"/>
    <xf numFmtId="0" fontId="29" fillId="0" borderId="1" xfId="0" applyFont="1" applyBorder="1" applyAlignment="1">
      <alignment horizontal="center" vertical="center"/>
    </xf>
    <xf numFmtId="0" fontId="28" fillId="0" borderId="1" xfId="0" applyFont="1" applyBorder="1" applyAlignment="1">
      <alignment horizontal="center" vertical="center"/>
    </xf>
    <xf numFmtId="0" fontId="25" fillId="0" borderId="0" xfId="0" applyFont="1" applyAlignment="1">
      <alignment horizontal="center"/>
    </xf>
    <xf numFmtId="0" fontId="25" fillId="0" borderId="0" xfId="0" applyFont="1"/>
    <xf numFmtId="0" fontId="29" fillId="0" borderId="0" xfId="0" applyFont="1" applyAlignment="1">
      <alignment horizontal="center" vertical="center"/>
    </xf>
    <xf numFmtId="0" fontId="29" fillId="0" borderId="0" xfId="0" applyFont="1" applyAlignment="1">
      <alignment horizontal="center"/>
    </xf>
    <xf numFmtId="0" fontId="29" fillId="0" borderId="0" xfId="0" applyFont="1"/>
    <xf numFmtId="0" fontId="26" fillId="0" borderId="0" xfId="0" applyFont="1" applyAlignment="1">
      <alignment horizontal="center"/>
    </xf>
    <xf numFmtId="0" fontId="27" fillId="0" borderId="0" xfId="0" applyFont="1"/>
    <xf numFmtId="0" fontId="27" fillId="0" borderId="2" xfId="0" applyFont="1" applyBorder="1" applyAlignment="1">
      <alignment horizontal="center"/>
    </xf>
    <xf numFmtId="0" fontId="27" fillId="0" borderId="5" xfId="0" applyFont="1" applyBorder="1" applyAlignment="1">
      <alignment horizontal="center"/>
    </xf>
    <xf numFmtId="0" fontId="27" fillId="0" borderId="3" xfId="0" applyFont="1" applyBorder="1" applyAlignment="1">
      <alignment horizontal="center"/>
    </xf>
    <xf numFmtId="0" fontId="20" fillId="0" borderId="4" xfId="0" applyFont="1" applyBorder="1" applyAlignment="1">
      <alignment horizontal="center"/>
    </xf>
    <xf numFmtId="0" fontId="19" fillId="0" borderId="15" xfId="0" applyFont="1" applyBorder="1" applyAlignment="1">
      <alignment horizontal="center"/>
    </xf>
    <xf numFmtId="0" fontId="0" fillId="0" borderId="15" xfId="0" applyBorder="1" applyAlignment="1">
      <alignment horizontal="center" vertical="center"/>
    </xf>
    <xf numFmtId="0" fontId="19" fillId="0" borderId="15" xfId="0" applyFont="1" applyBorder="1" applyAlignment="1">
      <alignment horizontal="center" vertical="center"/>
    </xf>
    <xf numFmtId="0" fontId="19" fillId="0" borderId="0" xfId="0" applyFont="1" applyAlignment="1">
      <alignment horizontal="center" vertical="center"/>
    </xf>
    <xf numFmtId="0" fontId="0" fillId="5" borderId="0" xfId="0" applyFill="1" applyProtection="1">
      <protection locked="0"/>
    </xf>
    <xf numFmtId="0" fontId="30" fillId="0" borderId="2" xfId="0" applyFont="1" applyBorder="1"/>
    <xf numFmtId="0" fontId="2" fillId="0" borderId="1" xfId="0" applyFont="1" applyBorder="1" applyAlignment="1">
      <alignment horizontal="center"/>
    </xf>
    <xf numFmtId="0" fontId="30" fillId="0" borderId="1" xfId="0" applyFont="1" applyBorder="1"/>
  </cellXfs>
  <cellStyles count="3">
    <cellStyle name="Default" xfId="1" xr:uid="{9DB4958D-FE10-4FF2-B0F5-EEA24C1B9418}"/>
    <cellStyle name="Goed" xfId="2" builtinId="26"/>
    <cellStyle name="Standaard" xfId="0" builtinId="0"/>
  </cellStyles>
  <dxfs count="13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00FF"/>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57150</xdr:colOff>
      <xdr:row>0</xdr:row>
      <xdr:rowOff>19050</xdr:rowOff>
    </xdr:from>
    <xdr:to>
      <xdr:col>5</xdr:col>
      <xdr:colOff>409575</xdr:colOff>
      <xdr:row>1</xdr:row>
      <xdr:rowOff>180975</xdr:rowOff>
    </xdr:to>
    <xdr:sp macro="" textlink="">
      <xdr:nvSpPr>
        <xdr:cNvPr id="3" name="Rechthoek 2">
          <a:extLst>
            <a:ext uri="{FF2B5EF4-FFF2-40B4-BE49-F238E27FC236}">
              <a16:creationId xmlns:a16="http://schemas.microsoft.com/office/drawing/2014/main" id="{B6B8D3E6-C17A-401B-AD00-BDC3798CA9D7}"/>
            </a:ext>
          </a:extLst>
        </xdr:cNvPr>
        <xdr:cNvSpPr/>
      </xdr:nvSpPr>
      <xdr:spPr>
        <a:xfrm>
          <a:off x="1952625" y="19050"/>
          <a:ext cx="2181225" cy="542925"/>
        </a:xfrm>
        <a:prstGeom prst="rect">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3200" b="1">
              <a:solidFill>
                <a:srgbClr val="7030A0"/>
              </a:solidFill>
            </a:rPr>
            <a:t>25-09-2025</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9525</xdr:colOff>
      <xdr:row>0</xdr:row>
      <xdr:rowOff>76200</xdr:rowOff>
    </xdr:from>
    <xdr:to>
      <xdr:col>7</xdr:col>
      <xdr:colOff>371475</xdr:colOff>
      <xdr:row>2</xdr:row>
      <xdr:rowOff>0</xdr:rowOff>
    </xdr:to>
    <xdr:sp macro="" textlink="">
      <xdr:nvSpPr>
        <xdr:cNvPr id="2" name="Rechthoek 1">
          <a:extLst>
            <a:ext uri="{FF2B5EF4-FFF2-40B4-BE49-F238E27FC236}">
              <a16:creationId xmlns:a16="http://schemas.microsoft.com/office/drawing/2014/main" id="{D26B3956-24A2-4365-8D01-7F10BF668C8F}"/>
            </a:ext>
          </a:extLst>
        </xdr:cNvPr>
        <xdr:cNvSpPr/>
      </xdr:nvSpPr>
      <xdr:spPr>
        <a:xfrm>
          <a:off x="6115050" y="76200"/>
          <a:ext cx="1314450" cy="30480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3</a:t>
          </a:r>
          <a:r>
            <a:rPr lang="nl-NL" sz="1800" baseline="0">
              <a:solidFill>
                <a:schemeClr val="tx1"/>
              </a:solidFill>
            </a:rPr>
            <a:t> april</a:t>
          </a:r>
          <a:endParaRPr lang="nl-NL" sz="1800">
            <a:solidFill>
              <a:schemeClr val="tx1"/>
            </a:solidFill>
          </a:endParaRPr>
        </a:p>
      </xdr:txBody>
    </xdr:sp>
    <xdr:clientData/>
  </xdr:twoCellAnchor>
  <xdr:twoCellAnchor>
    <xdr:from>
      <xdr:col>76</xdr:col>
      <xdr:colOff>19050</xdr:colOff>
      <xdr:row>0</xdr:row>
      <xdr:rowOff>0</xdr:rowOff>
    </xdr:from>
    <xdr:to>
      <xdr:col>78</xdr:col>
      <xdr:colOff>381000</xdr:colOff>
      <xdr:row>1</xdr:row>
      <xdr:rowOff>180975</xdr:rowOff>
    </xdr:to>
    <xdr:sp macro="" textlink="">
      <xdr:nvSpPr>
        <xdr:cNvPr id="8" name="Rechthoek 7">
          <a:extLst>
            <a:ext uri="{FF2B5EF4-FFF2-40B4-BE49-F238E27FC236}">
              <a16:creationId xmlns:a16="http://schemas.microsoft.com/office/drawing/2014/main" id="{916D0642-FA98-4AA5-9279-7A060C3CF54E}"/>
            </a:ext>
          </a:extLst>
        </xdr:cNvPr>
        <xdr:cNvSpPr/>
      </xdr:nvSpPr>
      <xdr:spPr>
        <a:xfrm>
          <a:off x="48339375" y="0"/>
          <a:ext cx="1314450" cy="3714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19 juni</a:t>
          </a:r>
        </a:p>
      </xdr:txBody>
    </xdr:sp>
    <xdr:clientData/>
  </xdr:twoCellAnchor>
  <xdr:twoCellAnchor>
    <xdr:from>
      <xdr:col>68</xdr:col>
      <xdr:colOff>9525</xdr:colOff>
      <xdr:row>0</xdr:row>
      <xdr:rowOff>47625</xdr:rowOff>
    </xdr:from>
    <xdr:to>
      <xdr:col>70</xdr:col>
      <xdr:colOff>371475</xdr:colOff>
      <xdr:row>1</xdr:row>
      <xdr:rowOff>180975</xdr:rowOff>
    </xdr:to>
    <xdr:sp macro="" textlink="">
      <xdr:nvSpPr>
        <xdr:cNvPr id="9" name="Rechthoek 8">
          <a:extLst>
            <a:ext uri="{FF2B5EF4-FFF2-40B4-BE49-F238E27FC236}">
              <a16:creationId xmlns:a16="http://schemas.microsoft.com/office/drawing/2014/main" id="{D4B6DB3A-257C-491E-9ED4-E730CBB4F24A}"/>
            </a:ext>
          </a:extLst>
        </xdr:cNvPr>
        <xdr:cNvSpPr/>
      </xdr:nvSpPr>
      <xdr:spPr>
        <a:xfrm>
          <a:off x="43586400" y="47625"/>
          <a:ext cx="1314450"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12 juni</a:t>
          </a:r>
        </a:p>
      </xdr:txBody>
    </xdr:sp>
    <xdr:clientData/>
  </xdr:twoCellAnchor>
  <xdr:twoCellAnchor>
    <xdr:from>
      <xdr:col>60</xdr:col>
      <xdr:colOff>0</xdr:colOff>
      <xdr:row>0</xdr:row>
      <xdr:rowOff>66675</xdr:rowOff>
    </xdr:from>
    <xdr:to>
      <xdr:col>62</xdr:col>
      <xdr:colOff>361950</xdr:colOff>
      <xdr:row>1</xdr:row>
      <xdr:rowOff>171450</xdr:rowOff>
    </xdr:to>
    <xdr:sp macro="" textlink="">
      <xdr:nvSpPr>
        <xdr:cNvPr id="10" name="Rechthoek 9">
          <a:extLst>
            <a:ext uri="{FF2B5EF4-FFF2-40B4-BE49-F238E27FC236}">
              <a16:creationId xmlns:a16="http://schemas.microsoft.com/office/drawing/2014/main" id="{48E4021A-AD4D-428B-AA7E-A7497DC65838}"/>
            </a:ext>
          </a:extLst>
        </xdr:cNvPr>
        <xdr:cNvSpPr/>
      </xdr:nvSpPr>
      <xdr:spPr>
        <a:xfrm>
          <a:off x="38833425" y="66675"/>
          <a:ext cx="1314450" cy="2952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5 juni</a:t>
          </a:r>
        </a:p>
      </xdr:txBody>
    </xdr:sp>
    <xdr:clientData/>
  </xdr:twoCellAnchor>
  <xdr:twoCellAnchor>
    <xdr:from>
      <xdr:col>52</xdr:col>
      <xdr:colOff>9525</xdr:colOff>
      <xdr:row>0</xdr:row>
      <xdr:rowOff>66675</xdr:rowOff>
    </xdr:from>
    <xdr:to>
      <xdr:col>54</xdr:col>
      <xdr:colOff>371475</xdr:colOff>
      <xdr:row>1</xdr:row>
      <xdr:rowOff>180975</xdr:rowOff>
    </xdr:to>
    <xdr:sp macro="" textlink="">
      <xdr:nvSpPr>
        <xdr:cNvPr id="11" name="Rechthoek 10">
          <a:extLst>
            <a:ext uri="{FF2B5EF4-FFF2-40B4-BE49-F238E27FC236}">
              <a16:creationId xmlns:a16="http://schemas.microsoft.com/office/drawing/2014/main" id="{A90482BF-F37C-4F91-AF40-D74DD4780EE8}"/>
            </a:ext>
          </a:extLst>
        </xdr:cNvPr>
        <xdr:cNvSpPr/>
      </xdr:nvSpPr>
      <xdr:spPr>
        <a:xfrm>
          <a:off x="34099500" y="66675"/>
          <a:ext cx="1314450" cy="30480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22 mei</a:t>
          </a:r>
        </a:p>
      </xdr:txBody>
    </xdr:sp>
    <xdr:clientData/>
  </xdr:twoCellAnchor>
  <xdr:twoCellAnchor>
    <xdr:from>
      <xdr:col>44</xdr:col>
      <xdr:colOff>9525</xdr:colOff>
      <xdr:row>0</xdr:row>
      <xdr:rowOff>57150</xdr:rowOff>
    </xdr:from>
    <xdr:to>
      <xdr:col>46</xdr:col>
      <xdr:colOff>371475</xdr:colOff>
      <xdr:row>1</xdr:row>
      <xdr:rowOff>180975</xdr:rowOff>
    </xdr:to>
    <xdr:sp macro="" textlink="">
      <xdr:nvSpPr>
        <xdr:cNvPr id="13" name="Rechthoek 12">
          <a:extLst>
            <a:ext uri="{FF2B5EF4-FFF2-40B4-BE49-F238E27FC236}">
              <a16:creationId xmlns:a16="http://schemas.microsoft.com/office/drawing/2014/main" id="{84AA706B-99C7-4A09-93A6-FA075E26DF27}"/>
            </a:ext>
          </a:extLst>
        </xdr:cNvPr>
        <xdr:cNvSpPr/>
      </xdr:nvSpPr>
      <xdr:spPr>
        <a:xfrm>
          <a:off x="29356050" y="57150"/>
          <a:ext cx="1314450" cy="31432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15 mei</a:t>
          </a:r>
        </a:p>
      </xdr:txBody>
    </xdr:sp>
    <xdr:clientData/>
  </xdr:twoCellAnchor>
  <xdr:twoCellAnchor>
    <xdr:from>
      <xdr:col>36</xdr:col>
      <xdr:colOff>0</xdr:colOff>
      <xdr:row>0</xdr:row>
      <xdr:rowOff>76200</xdr:rowOff>
    </xdr:from>
    <xdr:to>
      <xdr:col>38</xdr:col>
      <xdr:colOff>361950</xdr:colOff>
      <xdr:row>1</xdr:row>
      <xdr:rowOff>180974</xdr:rowOff>
    </xdr:to>
    <xdr:sp macro="" textlink="">
      <xdr:nvSpPr>
        <xdr:cNvPr id="14" name="Rechthoek 13">
          <a:extLst>
            <a:ext uri="{FF2B5EF4-FFF2-40B4-BE49-F238E27FC236}">
              <a16:creationId xmlns:a16="http://schemas.microsoft.com/office/drawing/2014/main" id="{610F2265-50F4-48A0-9DE1-7988AB039344}"/>
            </a:ext>
          </a:extLst>
        </xdr:cNvPr>
        <xdr:cNvSpPr/>
      </xdr:nvSpPr>
      <xdr:spPr>
        <a:xfrm>
          <a:off x="24603075" y="76200"/>
          <a:ext cx="1314450" cy="295274"/>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8 mei</a:t>
          </a:r>
        </a:p>
      </xdr:txBody>
    </xdr:sp>
    <xdr:clientData/>
  </xdr:twoCellAnchor>
  <xdr:twoCellAnchor>
    <xdr:from>
      <xdr:col>28</xdr:col>
      <xdr:colOff>0</xdr:colOff>
      <xdr:row>0</xdr:row>
      <xdr:rowOff>66675</xdr:rowOff>
    </xdr:from>
    <xdr:to>
      <xdr:col>30</xdr:col>
      <xdr:colOff>361950</xdr:colOff>
      <xdr:row>1</xdr:row>
      <xdr:rowOff>180974</xdr:rowOff>
    </xdr:to>
    <xdr:sp macro="" textlink="">
      <xdr:nvSpPr>
        <xdr:cNvPr id="16" name="Rechthoek 15">
          <a:extLst>
            <a:ext uri="{FF2B5EF4-FFF2-40B4-BE49-F238E27FC236}">
              <a16:creationId xmlns:a16="http://schemas.microsoft.com/office/drawing/2014/main" id="{604CA2D3-28CB-45EF-BB3F-AF5023981F94}"/>
            </a:ext>
          </a:extLst>
        </xdr:cNvPr>
        <xdr:cNvSpPr/>
      </xdr:nvSpPr>
      <xdr:spPr>
        <a:xfrm>
          <a:off x="19859625" y="66675"/>
          <a:ext cx="1314450" cy="304799"/>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 mei</a:t>
          </a:r>
        </a:p>
      </xdr:txBody>
    </xdr:sp>
    <xdr:clientData/>
  </xdr:twoCellAnchor>
  <xdr:twoCellAnchor>
    <xdr:from>
      <xdr:col>20</xdr:col>
      <xdr:colOff>9525</xdr:colOff>
      <xdr:row>0</xdr:row>
      <xdr:rowOff>66675</xdr:rowOff>
    </xdr:from>
    <xdr:to>
      <xdr:col>22</xdr:col>
      <xdr:colOff>371475</xdr:colOff>
      <xdr:row>1</xdr:row>
      <xdr:rowOff>180975</xdr:rowOff>
    </xdr:to>
    <xdr:sp macro="" textlink="">
      <xdr:nvSpPr>
        <xdr:cNvPr id="17" name="Rechthoek 16">
          <a:extLst>
            <a:ext uri="{FF2B5EF4-FFF2-40B4-BE49-F238E27FC236}">
              <a16:creationId xmlns:a16="http://schemas.microsoft.com/office/drawing/2014/main" id="{CB8D49DF-7EBC-456A-AEDE-F6CDB4304597}"/>
            </a:ext>
          </a:extLst>
        </xdr:cNvPr>
        <xdr:cNvSpPr/>
      </xdr:nvSpPr>
      <xdr:spPr>
        <a:xfrm>
          <a:off x="12582525" y="66675"/>
          <a:ext cx="1314450" cy="30480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17 april</a:t>
          </a:r>
        </a:p>
      </xdr:txBody>
    </xdr:sp>
    <xdr:clientData/>
  </xdr:twoCellAnchor>
  <xdr:twoCellAnchor>
    <xdr:from>
      <xdr:col>12</xdr:col>
      <xdr:colOff>19050</xdr:colOff>
      <xdr:row>0</xdr:row>
      <xdr:rowOff>76200</xdr:rowOff>
    </xdr:from>
    <xdr:to>
      <xdr:col>14</xdr:col>
      <xdr:colOff>381000</xdr:colOff>
      <xdr:row>1</xdr:row>
      <xdr:rowOff>171450</xdr:rowOff>
    </xdr:to>
    <xdr:sp macro="" textlink="">
      <xdr:nvSpPr>
        <xdr:cNvPr id="19" name="Rechthoek 18">
          <a:extLst>
            <a:ext uri="{FF2B5EF4-FFF2-40B4-BE49-F238E27FC236}">
              <a16:creationId xmlns:a16="http://schemas.microsoft.com/office/drawing/2014/main" id="{8076328D-8855-4543-A905-82F718BCAA05}"/>
            </a:ext>
          </a:extLst>
        </xdr:cNvPr>
        <xdr:cNvSpPr/>
      </xdr:nvSpPr>
      <xdr:spPr>
        <a:xfrm>
          <a:off x="10391775" y="76200"/>
          <a:ext cx="1314450" cy="2857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10 april</a:t>
          </a:r>
        </a:p>
      </xdr:txBody>
    </xdr:sp>
    <xdr:clientData/>
  </xdr:twoCellAnchor>
  <xdr:twoCellAnchor>
    <xdr:from>
      <xdr:col>100</xdr:col>
      <xdr:colOff>9525</xdr:colOff>
      <xdr:row>0</xdr:row>
      <xdr:rowOff>85725</xdr:rowOff>
    </xdr:from>
    <xdr:to>
      <xdr:col>103</xdr:col>
      <xdr:colOff>266700</xdr:colOff>
      <xdr:row>1</xdr:row>
      <xdr:rowOff>180975</xdr:rowOff>
    </xdr:to>
    <xdr:sp macro="" textlink="">
      <xdr:nvSpPr>
        <xdr:cNvPr id="24" name="Rechthoek 23">
          <a:extLst>
            <a:ext uri="{FF2B5EF4-FFF2-40B4-BE49-F238E27FC236}">
              <a16:creationId xmlns:a16="http://schemas.microsoft.com/office/drawing/2014/main" id="{FBDD9117-1DCF-41FB-A153-3DA71EB229CE}"/>
            </a:ext>
          </a:extLst>
        </xdr:cNvPr>
        <xdr:cNvSpPr/>
      </xdr:nvSpPr>
      <xdr:spPr>
        <a:xfrm>
          <a:off x="38452425" y="85725"/>
          <a:ext cx="1485900" cy="2857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92</xdr:col>
      <xdr:colOff>9524</xdr:colOff>
      <xdr:row>0</xdr:row>
      <xdr:rowOff>57150</xdr:rowOff>
    </xdr:from>
    <xdr:to>
      <xdr:col>95</xdr:col>
      <xdr:colOff>219074</xdr:colOff>
      <xdr:row>1</xdr:row>
      <xdr:rowOff>180975</xdr:rowOff>
    </xdr:to>
    <xdr:sp macro="" textlink="">
      <xdr:nvSpPr>
        <xdr:cNvPr id="25" name="Rechthoek 24">
          <a:extLst>
            <a:ext uri="{FF2B5EF4-FFF2-40B4-BE49-F238E27FC236}">
              <a16:creationId xmlns:a16="http://schemas.microsoft.com/office/drawing/2014/main" id="{D438D573-C3F2-421F-ABC5-96260874B04D}"/>
            </a:ext>
          </a:extLst>
        </xdr:cNvPr>
        <xdr:cNvSpPr/>
      </xdr:nvSpPr>
      <xdr:spPr>
        <a:xfrm>
          <a:off x="35385374" y="57150"/>
          <a:ext cx="1438275" cy="31432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84</xdr:col>
      <xdr:colOff>19050</xdr:colOff>
      <xdr:row>0</xdr:row>
      <xdr:rowOff>76200</xdr:rowOff>
    </xdr:from>
    <xdr:to>
      <xdr:col>87</xdr:col>
      <xdr:colOff>200025</xdr:colOff>
      <xdr:row>1</xdr:row>
      <xdr:rowOff>180975</xdr:rowOff>
    </xdr:to>
    <xdr:sp macro="" textlink="">
      <xdr:nvSpPr>
        <xdr:cNvPr id="26" name="Rechthoek 25">
          <a:extLst>
            <a:ext uri="{FF2B5EF4-FFF2-40B4-BE49-F238E27FC236}">
              <a16:creationId xmlns:a16="http://schemas.microsoft.com/office/drawing/2014/main" id="{8C7ED545-F9AB-4CA3-95DE-244C9EB2A8E6}"/>
            </a:ext>
          </a:extLst>
        </xdr:cNvPr>
        <xdr:cNvSpPr/>
      </xdr:nvSpPr>
      <xdr:spPr>
        <a:xfrm>
          <a:off x="32327850" y="76200"/>
          <a:ext cx="1409700" cy="2952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109</xdr:col>
      <xdr:colOff>9524</xdr:colOff>
      <xdr:row>0</xdr:row>
      <xdr:rowOff>19050</xdr:rowOff>
    </xdr:from>
    <xdr:to>
      <xdr:col>110</xdr:col>
      <xdr:colOff>0</xdr:colOff>
      <xdr:row>2</xdr:row>
      <xdr:rowOff>257175</xdr:rowOff>
    </xdr:to>
    <xdr:sp macro="" textlink="">
      <xdr:nvSpPr>
        <xdr:cNvPr id="3" name="Rechthoek 2">
          <a:extLst>
            <a:ext uri="{FF2B5EF4-FFF2-40B4-BE49-F238E27FC236}">
              <a16:creationId xmlns:a16="http://schemas.microsoft.com/office/drawing/2014/main" id="{1B0A0819-DFD0-4A8E-8192-BAF8F80AD27A}"/>
            </a:ext>
          </a:extLst>
        </xdr:cNvPr>
        <xdr:cNvSpPr/>
      </xdr:nvSpPr>
      <xdr:spPr>
        <a:xfrm>
          <a:off x="314324" y="19050"/>
          <a:ext cx="1314451" cy="619125"/>
        </a:xfrm>
        <a:prstGeom prst="rect">
          <a:avLst/>
        </a:prstGeom>
        <a:solidFill>
          <a:srgbClr val="00B05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STAND</a:t>
          </a:r>
        </a:p>
        <a:p>
          <a:pPr algn="ctr"/>
          <a:endParaRPr lang="nl-NL" sz="2000" b="1">
            <a:solidFill>
              <a:schemeClr val="tx1"/>
            </a:solidFill>
          </a:endParaRPr>
        </a:p>
      </xdr:txBody>
    </xdr:sp>
    <xdr:clientData/>
  </xdr:twoCellAnchor>
  <xdr:twoCellAnchor>
    <xdr:from>
      <xdr:col>0</xdr:col>
      <xdr:colOff>9526</xdr:colOff>
      <xdr:row>0</xdr:row>
      <xdr:rowOff>0</xdr:rowOff>
    </xdr:from>
    <xdr:to>
      <xdr:col>1</xdr:col>
      <xdr:colOff>1085851</xdr:colOff>
      <xdr:row>3</xdr:row>
      <xdr:rowOff>9525</xdr:rowOff>
    </xdr:to>
    <xdr:sp macro="" textlink="">
      <xdr:nvSpPr>
        <xdr:cNvPr id="4" name="Rechthoek 3">
          <a:extLst>
            <a:ext uri="{FF2B5EF4-FFF2-40B4-BE49-F238E27FC236}">
              <a16:creationId xmlns:a16="http://schemas.microsoft.com/office/drawing/2014/main" id="{5DF0B76C-4F17-4EE0-BEE4-AF0B930BCF7B}"/>
            </a:ext>
          </a:extLst>
        </xdr:cNvPr>
        <xdr:cNvSpPr/>
      </xdr:nvSpPr>
      <xdr:spPr>
        <a:xfrm>
          <a:off x="9526" y="0"/>
          <a:ext cx="1276350" cy="6381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800" b="1">
              <a:solidFill>
                <a:schemeClr val="tx1"/>
              </a:solidFill>
            </a:rPr>
            <a:t>per.1</a:t>
          </a:r>
        </a:p>
        <a:p>
          <a:pPr algn="ctr"/>
          <a:r>
            <a:rPr lang="nl-NL" sz="1600" b="1">
              <a:solidFill>
                <a:schemeClr val="tx1"/>
              </a:solidFill>
            </a:rPr>
            <a:t>2025</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28</xdr:col>
      <xdr:colOff>9525</xdr:colOff>
      <xdr:row>0</xdr:row>
      <xdr:rowOff>57150</xdr:rowOff>
    </xdr:from>
    <xdr:to>
      <xdr:col>31</xdr:col>
      <xdr:colOff>9525</xdr:colOff>
      <xdr:row>1</xdr:row>
      <xdr:rowOff>171450</xdr:rowOff>
    </xdr:to>
    <xdr:sp macro="" textlink="">
      <xdr:nvSpPr>
        <xdr:cNvPr id="2" name="Rechthoek 1">
          <a:extLst>
            <a:ext uri="{FF2B5EF4-FFF2-40B4-BE49-F238E27FC236}">
              <a16:creationId xmlns:a16="http://schemas.microsoft.com/office/drawing/2014/main" id="{346F0A25-DC10-4AFD-8608-5DC92DF416EE}"/>
            </a:ext>
          </a:extLst>
        </xdr:cNvPr>
        <xdr:cNvSpPr/>
      </xdr:nvSpPr>
      <xdr:spPr>
        <a:xfrm>
          <a:off x="15982950" y="57150"/>
          <a:ext cx="1428750" cy="30480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 24 JULI</a:t>
          </a:r>
        </a:p>
      </xdr:txBody>
    </xdr:sp>
    <xdr:clientData/>
  </xdr:twoCellAnchor>
  <xdr:twoCellAnchor>
    <xdr:from>
      <xdr:col>76</xdr:col>
      <xdr:colOff>9524</xdr:colOff>
      <xdr:row>0</xdr:row>
      <xdr:rowOff>38100</xdr:rowOff>
    </xdr:from>
    <xdr:to>
      <xdr:col>79</xdr:col>
      <xdr:colOff>285750</xdr:colOff>
      <xdr:row>1</xdr:row>
      <xdr:rowOff>171450</xdr:rowOff>
    </xdr:to>
    <xdr:sp macro="" textlink="">
      <xdr:nvSpPr>
        <xdr:cNvPr id="9" name="Rechthoek 8">
          <a:extLst>
            <a:ext uri="{FF2B5EF4-FFF2-40B4-BE49-F238E27FC236}">
              <a16:creationId xmlns:a16="http://schemas.microsoft.com/office/drawing/2014/main" id="{4A79FE0B-0FA4-4DDD-8F04-644B60EFBADE}"/>
            </a:ext>
          </a:extLst>
        </xdr:cNvPr>
        <xdr:cNvSpPr/>
      </xdr:nvSpPr>
      <xdr:spPr>
        <a:xfrm>
          <a:off x="30175199" y="38100"/>
          <a:ext cx="1514476"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18</a:t>
          </a:r>
          <a:r>
            <a:rPr lang="nl-NL" sz="1800" baseline="0">
              <a:solidFill>
                <a:schemeClr val="tx1"/>
              </a:solidFill>
            </a:rPr>
            <a:t> september</a:t>
          </a:r>
          <a:endParaRPr lang="nl-NL" sz="1800">
            <a:solidFill>
              <a:schemeClr val="tx1"/>
            </a:solidFill>
          </a:endParaRPr>
        </a:p>
      </xdr:txBody>
    </xdr:sp>
    <xdr:clientData/>
  </xdr:twoCellAnchor>
  <xdr:twoCellAnchor>
    <xdr:from>
      <xdr:col>68</xdr:col>
      <xdr:colOff>9525</xdr:colOff>
      <xdr:row>0</xdr:row>
      <xdr:rowOff>47625</xdr:rowOff>
    </xdr:from>
    <xdr:to>
      <xdr:col>71</xdr:col>
      <xdr:colOff>381000</xdr:colOff>
      <xdr:row>1</xdr:row>
      <xdr:rowOff>171450</xdr:rowOff>
    </xdr:to>
    <xdr:sp macro="" textlink="">
      <xdr:nvSpPr>
        <xdr:cNvPr id="10" name="Rechthoek 9">
          <a:extLst>
            <a:ext uri="{FF2B5EF4-FFF2-40B4-BE49-F238E27FC236}">
              <a16:creationId xmlns:a16="http://schemas.microsoft.com/office/drawing/2014/main" id="{6CF00EC0-EA65-4957-A571-3E8C904FF9B1}"/>
            </a:ext>
          </a:extLst>
        </xdr:cNvPr>
        <xdr:cNvSpPr/>
      </xdr:nvSpPr>
      <xdr:spPr>
        <a:xfrm>
          <a:off x="27003375" y="47625"/>
          <a:ext cx="1609725" cy="31432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11 september</a:t>
          </a:r>
        </a:p>
      </xdr:txBody>
    </xdr:sp>
    <xdr:clientData/>
  </xdr:twoCellAnchor>
  <xdr:twoCellAnchor>
    <xdr:from>
      <xdr:col>60</xdr:col>
      <xdr:colOff>9524</xdr:colOff>
      <xdr:row>0</xdr:row>
      <xdr:rowOff>47625</xdr:rowOff>
    </xdr:from>
    <xdr:to>
      <xdr:col>63</xdr:col>
      <xdr:colOff>247650</xdr:colOff>
      <xdr:row>1</xdr:row>
      <xdr:rowOff>161925</xdr:rowOff>
    </xdr:to>
    <xdr:sp macro="" textlink="">
      <xdr:nvSpPr>
        <xdr:cNvPr id="11" name="Rechthoek 10">
          <a:extLst>
            <a:ext uri="{FF2B5EF4-FFF2-40B4-BE49-F238E27FC236}">
              <a16:creationId xmlns:a16="http://schemas.microsoft.com/office/drawing/2014/main" id="{0701DFBD-0DE1-40BB-9815-68D88E8954A1}"/>
            </a:ext>
          </a:extLst>
        </xdr:cNvPr>
        <xdr:cNvSpPr/>
      </xdr:nvSpPr>
      <xdr:spPr>
        <a:xfrm>
          <a:off x="23831549" y="47625"/>
          <a:ext cx="1476376" cy="30480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4 september</a:t>
          </a:r>
        </a:p>
      </xdr:txBody>
    </xdr:sp>
    <xdr:clientData/>
  </xdr:twoCellAnchor>
  <xdr:twoCellAnchor>
    <xdr:from>
      <xdr:col>52</xdr:col>
      <xdr:colOff>28574</xdr:colOff>
      <xdr:row>0</xdr:row>
      <xdr:rowOff>95250</xdr:rowOff>
    </xdr:from>
    <xdr:to>
      <xdr:col>55</xdr:col>
      <xdr:colOff>285749</xdr:colOff>
      <xdr:row>2</xdr:row>
      <xdr:rowOff>9525</xdr:rowOff>
    </xdr:to>
    <xdr:sp macro="" textlink="">
      <xdr:nvSpPr>
        <xdr:cNvPr id="12" name="Rechthoek 11">
          <a:extLst>
            <a:ext uri="{FF2B5EF4-FFF2-40B4-BE49-F238E27FC236}">
              <a16:creationId xmlns:a16="http://schemas.microsoft.com/office/drawing/2014/main" id="{D08FC624-4639-4AEC-A5B5-76E33C8EC803}"/>
            </a:ext>
          </a:extLst>
        </xdr:cNvPr>
        <xdr:cNvSpPr/>
      </xdr:nvSpPr>
      <xdr:spPr>
        <a:xfrm>
          <a:off x="20678774" y="95250"/>
          <a:ext cx="1495425" cy="2952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21 augustus</a:t>
          </a:r>
        </a:p>
      </xdr:txBody>
    </xdr:sp>
    <xdr:clientData/>
  </xdr:twoCellAnchor>
  <xdr:twoCellAnchor>
    <xdr:from>
      <xdr:col>44</xdr:col>
      <xdr:colOff>9525</xdr:colOff>
      <xdr:row>0</xdr:row>
      <xdr:rowOff>95250</xdr:rowOff>
    </xdr:from>
    <xdr:to>
      <xdr:col>47</xdr:col>
      <xdr:colOff>276225</xdr:colOff>
      <xdr:row>2</xdr:row>
      <xdr:rowOff>0</xdr:rowOff>
    </xdr:to>
    <xdr:sp macro="" textlink="">
      <xdr:nvSpPr>
        <xdr:cNvPr id="13" name="Rechthoek 12">
          <a:extLst>
            <a:ext uri="{FF2B5EF4-FFF2-40B4-BE49-F238E27FC236}">
              <a16:creationId xmlns:a16="http://schemas.microsoft.com/office/drawing/2014/main" id="{4DABB433-394A-496C-8F9D-D90587EED526}"/>
            </a:ext>
          </a:extLst>
        </xdr:cNvPr>
        <xdr:cNvSpPr/>
      </xdr:nvSpPr>
      <xdr:spPr>
        <a:xfrm>
          <a:off x="17487900" y="95250"/>
          <a:ext cx="1504950" cy="2857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14 augustus</a:t>
          </a:r>
        </a:p>
      </xdr:txBody>
    </xdr:sp>
    <xdr:clientData/>
  </xdr:twoCellAnchor>
  <xdr:twoCellAnchor>
    <xdr:from>
      <xdr:col>36</xdr:col>
      <xdr:colOff>0</xdr:colOff>
      <xdr:row>0</xdr:row>
      <xdr:rowOff>47625</xdr:rowOff>
    </xdr:from>
    <xdr:to>
      <xdr:col>39</xdr:col>
      <xdr:colOff>0</xdr:colOff>
      <xdr:row>1</xdr:row>
      <xdr:rowOff>171450</xdr:rowOff>
    </xdr:to>
    <xdr:sp macro="" textlink="">
      <xdr:nvSpPr>
        <xdr:cNvPr id="14" name="Rechthoek 13">
          <a:extLst>
            <a:ext uri="{FF2B5EF4-FFF2-40B4-BE49-F238E27FC236}">
              <a16:creationId xmlns:a16="http://schemas.microsoft.com/office/drawing/2014/main" id="{83FC5600-BCB7-48BD-80EC-05F4249D1238}"/>
            </a:ext>
          </a:extLst>
        </xdr:cNvPr>
        <xdr:cNvSpPr/>
      </xdr:nvSpPr>
      <xdr:spPr>
        <a:xfrm>
          <a:off x="19373850" y="47625"/>
          <a:ext cx="1428750" cy="31432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7 augustus</a:t>
          </a:r>
        </a:p>
      </xdr:txBody>
    </xdr:sp>
    <xdr:clientData/>
  </xdr:twoCellAnchor>
  <xdr:twoCellAnchor>
    <xdr:from>
      <xdr:col>20</xdr:col>
      <xdr:colOff>9525</xdr:colOff>
      <xdr:row>0</xdr:row>
      <xdr:rowOff>76200</xdr:rowOff>
    </xdr:from>
    <xdr:to>
      <xdr:col>23</xdr:col>
      <xdr:colOff>76200</xdr:colOff>
      <xdr:row>1</xdr:row>
      <xdr:rowOff>180975</xdr:rowOff>
    </xdr:to>
    <xdr:sp macro="" textlink="">
      <xdr:nvSpPr>
        <xdr:cNvPr id="16" name="Rechthoek 15">
          <a:extLst>
            <a:ext uri="{FF2B5EF4-FFF2-40B4-BE49-F238E27FC236}">
              <a16:creationId xmlns:a16="http://schemas.microsoft.com/office/drawing/2014/main" id="{55CAACB3-3D9C-469C-9A68-DE8B5EB29744}"/>
            </a:ext>
          </a:extLst>
        </xdr:cNvPr>
        <xdr:cNvSpPr/>
      </xdr:nvSpPr>
      <xdr:spPr>
        <a:xfrm>
          <a:off x="12582525" y="76200"/>
          <a:ext cx="1495425" cy="2952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17 juli</a:t>
          </a:r>
        </a:p>
      </xdr:txBody>
    </xdr:sp>
    <xdr:clientData/>
  </xdr:twoCellAnchor>
  <xdr:twoCellAnchor>
    <xdr:from>
      <xdr:col>12</xdr:col>
      <xdr:colOff>9525</xdr:colOff>
      <xdr:row>0</xdr:row>
      <xdr:rowOff>66675</xdr:rowOff>
    </xdr:from>
    <xdr:to>
      <xdr:col>14</xdr:col>
      <xdr:colOff>142875</xdr:colOff>
      <xdr:row>1</xdr:row>
      <xdr:rowOff>180975</xdr:rowOff>
    </xdr:to>
    <xdr:sp macro="" textlink="">
      <xdr:nvSpPr>
        <xdr:cNvPr id="17" name="Rechthoek 16">
          <a:extLst>
            <a:ext uri="{FF2B5EF4-FFF2-40B4-BE49-F238E27FC236}">
              <a16:creationId xmlns:a16="http://schemas.microsoft.com/office/drawing/2014/main" id="{890B3CD0-FB52-42A6-8F09-27DEE63C2CFA}"/>
            </a:ext>
          </a:extLst>
        </xdr:cNvPr>
        <xdr:cNvSpPr/>
      </xdr:nvSpPr>
      <xdr:spPr>
        <a:xfrm>
          <a:off x="9182100" y="66675"/>
          <a:ext cx="1085850" cy="30480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10 juli</a:t>
          </a:r>
        </a:p>
      </xdr:txBody>
    </xdr:sp>
    <xdr:clientData/>
  </xdr:twoCellAnchor>
  <xdr:twoCellAnchor>
    <xdr:from>
      <xdr:col>4</xdr:col>
      <xdr:colOff>19050</xdr:colOff>
      <xdr:row>0</xdr:row>
      <xdr:rowOff>85725</xdr:rowOff>
    </xdr:from>
    <xdr:to>
      <xdr:col>7</xdr:col>
      <xdr:colOff>19050</xdr:colOff>
      <xdr:row>1</xdr:row>
      <xdr:rowOff>180975</xdr:rowOff>
    </xdr:to>
    <xdr:sp macro="" textlink="">
      <xdr:nvSpPr>
        <xdr:cNvPr id="18" name="Rechthoek 17">
          <a:extLst>
            <a:ext uri="{FF2B5EF4-FFF2-40B4-BE49-F238E27FC236}">
              <a16:creationId xmlns:a16="http://schemas.microsoft.com/office/drawing/2014/main" id="{08A8C376-3918-4156-9CFA-606D5B8E2242}"/>
            </a:ext>
          </a:extLst>
        </xdr:cNvPr>
        <xdr:cNvSpPr/>
      </xdr:nvSpPr>
      <xdr:spPr>
        <a:xfrm>
          <a:off x="5791200" y="85725"/>
          <a:ext cx="1428750" cy="2857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3 juli</a:t>
          </a:r>
        </a:p>
      </xdr:txBody>
    </xdr:sp>
    <xdr:clientData/>
  </xdr:twoCellAnchor>
  <xdr:twoCellAnchor>
    <xdr:from>
      <xdr:col>109</xdr:col>
      <xdr:colOff>0</xdr:colOff>
      <xdr:row>0</xdr:row>
      <xdr:rowOff>66675</xdr:rowOff>
    </xdr:from>
    <xdr:to>
      <xdr:col>109</xdr:col>
      <xdr:colOff>1314451</xdr:colOff>
      <xdr:row>3</xdr:row>
      <xdr:rowOff>9525</xdr:rowOff>
    </xdr:to>
    <xdr:sp macro="" textlink="">
      <xdr:nvSpPr>
        <xdr:cNvPr id="20" name="Rechthoek 19">
          <a:extLst>
            <a:ext uri="{FF2B5EF4-FFF2-40B4-BE49-F238E27FC236}">
              <a16:creationId xmlns:a16="http://schemas.microsoft.com/office/drawing/2014/main" id="{01D591E8-433E-4D0D-9D7E-E485C626C36C}"/>
            </a:ext>
          </a:extLst>
        </xdr:cNvPr>
        <xdr:cNvSpPr/>
      </xdr:nvSpPr>
      <xdr:spPr>
        <a:xfrm>
          <a:off x="304800" y="447675"/>
          <a:ext cx="1314451" cy="514350"/>
        </a:xfrm>
        <a:prstGeom prst="rect">
          <a:avLst/>
        </a:prstGeom>
        <a:solidFill>
          <a:srgbClr val="00B05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STAND</a:t>
          </a:r>
        </a:p>
      </xdr:txBody>
    </xdr:sp>
    <xdr:clientData/>
  </xdr:twoCellAnchor>
  <xdr:twoCellAnchor>
    <xdr:from>
      <xdr:col>100</xdr:col>
      <xdr:colOff>9525</xdr:colOff>
      <xdr:row>0</xdr:row>
      <xdr:rowOff>85725</xdr:rowOff>
    </xdr:from>
    <xdr:to>
      <xdr:col>102</xdr:col>
      <xdr:colOff>428625</xdr:colOff>
      <xdr:row>1</xdr:row>
      <xdr:rowOff>180975</xdr:rowOff>
    </xdr:to>
    <xdr:sp macro="" textlink="">
      <xdr:nvSpPr>
        <xdr:cNvPr id="31" name="Rechthoek 30">
          <a:extLst>
            <a:ext uri="{FF2B5EF4-FFF2-40B4-BE49-F238E27FC236}">
              <a16:creationId xmlns:a16="http://schemas.microsoft.com/office/drawing/2014/main" id="{B770F85F-33EB-40E8-8EDE-67FE4A457617}"/>
            </a:ext>
          </a:extLst>
        </xdr:cNvPr>
        <xdr:cNvSpPr/>
      </xdr:nvSpPr>
      <xdr:spPr>
        <a:xfrm>
          <a:off x="46586775" y="85725"/>
          <a:ext cx="1371600" cy="2857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92</xdr:col>
      <xdr:colOff>9525</xdr:colOff>
      <xdr:row>0</xdr:row>
      <xdr:rowOff>57150</xdr:rowOff>
    </xdr:from>
    <xdr:to>
      <xdr:col>94</xdr:col>
      <xdr:colOff>438150</xdr:colOff>
      <xdr:row>1</xdr:row>
      <xdr:rowOff>180975</xdr:rowOff>
    </xdr:to>
    <xdr:sp macro="" textlink="">
      <xdr:nvSpPr>
        <xdr:cNvPr id="32" name="Rechthoek 31">
          <a:extLst>
            <a:ext uri="{FF2B5EF4-FFF2-40B4-BE49-F238E27FC236}">
              <a16:creationId xmlns:a16="http://schemas.microsoft.com/office/drawing/2014/main" id="{A071B182-BAA9-43DD-98A8-CE33530CC7FE}"/>
            </a:ext>
          </a:extLst>
        </xdr:cNvPr>
        <xdr:cNvSpPr/>
      </xdr:nvSpPr>
      <xdr:spPr>
        <a:xfrm>
          <a:off x="43186350" y="57150"/>
          <a:ext cx="1381125" cy="31432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84</xdr:col>
      <xdr:colOff>19049</xdr:colOff>
      <xdr:row>0</xdr:row>
      <xdr:rowOff>28576</xdr:rowOff>
    </xdr:from>
    <xdr:to>
      <xdr:col>87</xdr:col>
      <xdr:colOff>400050</xdr:colOff>
      <xdr:row>1</xdr:row>
      <xdr:rowOff>180975</xdr:rowOff>
    </xdr:to>
    <xdr:sp macro="" textlink="">
      <xdr:nvSpPr>
        <xdr:cNvPr id="33" name="Rechthoek 32">
          <a:extLst>
            <a:ext uri="{FF2B5EF4-FFF2-40B4-BE49-F238E27FC236}">
              <a16:creationId xmlns:a16="http://schemas.microsoft.com/office/drawing/2014/main" id="{C02E3B69-C2D3-41E3-9213-7453CA770952}"/>
            </a:ext>
          </a:extLst>
        </xdr:cNvPr>
        <xdr:cNvSpPr/>
      </xdr:nvSpPr>
      <xdr:spPr>
        <a:xfrm>
          <a:off x="33356549" y="28576"/>
          <a:ext cx="1619251" cy="342899"/>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	</a:t>
          </a:r>
        </a:p>
      </xdr:txBody>
    </xdr:sp>
    <xdr:clientData/>
  </xdr:twoCellAnchor>
  <xdr:twoCellAnchor>
    <xdr:from>
      <xdr:col>109</xdr:col>
      <xdr:colOff>9524</xdr:colOff>
      <xdr:row>0</xdr:row>
      <xdr:rowOff>47625</xdr:rowOff>
    </xdr:from>
    <xdr:to>
      <xdr:col>110</xdr:col>
      <xdr:colOff>0</xdr:colOff>
      <xdr:row>3</xdr:row>
      <xdr:rowOff>19050</xdr:rowOff>
    </xdr:to>
    <xdr:sp macro="" textlink="">
      <xdr:nvSpPr>
        <xdr:cNvPr id="34" name="Rechthoek 33">
          <a:extLst>
            <a:ext uri="{FF2B5EF4-FFF2-40B4-BE49-F238E27FC236}">
              <a16:creationId xmlns:a16="http://schemas.microsoft.com/office/drawing/2014/main" id="{1686DFD7-EBDD-4D05-9008-BE9A5798B403}"/>
            </a:ext>
          </a:extLst>
        </xdr:cNvPr>
        <xdr:cNvSpPr/>
      </xdr:nvSpPr>
      <xdr:spPr>
        <a:xfrm>
          <a:off x="314324" y="47625"/>
          <a:ext cx="1314451" cy="619125"/>
        </a:xfrm>
        <a:prstGeom prst="rect">
          <a:avLst/>
        </a:prstGeom>
        <a:solidFill>
          <a:srgbClr val="00B05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600" b="1">
              <a:solidFill>
                <a:schemeClr val="tx1"/>
              </a:solidFill>
            </a:rPr>
            <a:t>STAND</a:t>
          </a:r>
        </a:p>
        <a:p>
          <a:pPr algn="ctr"/>
          <a:r>
            <a:rPr lang="nl-NL" sz="1600" b="1">
              <a:solidFill>
                <a:schemeClr val="tx1"/>
              </a:solidFill>
            </a:rPr>
            <a:t>PER.2</a:t>
          </a:r>
        </a:p>
        <a:p>
          <a:pPr algn="ctr"/>
          <a:endParaRPr lang="nl-NL" sz="2000" b="1">
            <a:solidFill>
              <a:schemeClr val="tx1"/>
            </a:solidFill>
          </a:endParaRPr>
        </a:p>
      </xdr:txBody>
    </xdr:sp>
    <xdr:clientData/>
  </xdr:twoCellAnchor>
  <xdr:twoCellAnchor>
    <xdr:from>
      <xdr:col>0</xdr:col>
      <xdr:colOff>19051</xdr:colOff>
      <xdr:row>0</xdr:row>
      <xdr:rowOff>0</xdr:rowOff>
    </xdr:from>
    <xdr:to>
      <xdr:col>1</xdr:col>
      <xdr:colOff>1114426</xdr:colOff>
      <xdr:row>3</xdr:row>
      <xdr:rowOff>9524</xdr:rowOff>
    </xdr:to>
    <xdr:sp macro="" textlink="">
      <xdr:nvSpPr>
        <xdr:cNvPr id="19" name="Rechthoek 18">
          <a:extLst>
            <a:ext uri="{FF2B5EF4-FFF2-40B4-BE49-F238E27FC236}">
              <a16:creationId xmlns:a16="http://schemas.microsoft.com/office/drawing/2014/main" id="{325B206A-3274-4774-A07B-92072B48E93A}"/>
            </a:ext>
          </a:extLst>
        </xdr:cNvPr>
        <xdr:cNvSpPr/>
      </xdr:nvSpPr>
      <xdr:spPr>
        <a:xfrm>
          <a:off x="19051" y="0"/>
          <a:ext cx="1295400" cy="6572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per. 2</a:t>
          </a:r>
        </a:p>
        <a:p>
          <a:pPr algn="ctr"/>
          <a:r>
            <a:rPr lang="nl-NL" sz="1400" b="1">
              <a:solidFill>
                <a:schemeClr val="tx1"/>
              </a:solidFill>
            </a:rPr>
            <a:t>2025</a:t>
          </a:r>
        </a:p>
      </xdr:txBody>
    </xdr:sp>
    <xdr:clientData/>
  </xdr:twoCellAnchor>
  <xdr:twoCellAnchor>
    <xdr:from>
      <xdr:col>123</xdr:col>
      <xdr:colOff>1</xdr:colOff>
      <xdr:row>0</xdr:row>
      <xdr:rowOff>1</xdr:rowOff>
    </xdr:from>
    <xdr:to>
      <xdr:col>124</xdr:col>
      <xdr:colOff>1</xdr:colOff>
      <xdr:row>3</xdr:row>
      <xdr:rowOff>9525</xdr:rowOff>
    </xdr:to>
    <xdr:sp macro="" textlink="">
      <xdr:nvSpPr>
        <xdr:cNvPr id="22" name="Rechthoek 21">
          <a:extLst>
            <a:ext uri="{FF2B5EF4-FFF2-40B4-BE49-F238E27FC236}">
              <a16:creationId xmlns:a16="http://schemas.microsoft.com/office/drawing/2014/main" id="{4E5ECA18-46A5-48EE-B413-1BECCC89B393}"/>
            </a:ext>
          </a:extLst>
        </xdr:cNvPr>
        <xdr:cNvSpPr/>
      </xdr:nvSpPr>
      <xdr:spPr>
        <a:xfrm>
          <a:off x="50901601" y="1"/>
          <a:ext cx="1466850" cy="657224"/>
        </a:xfrm>
        <a:prstGeom prst="rect">
          <a:avLst/>
        </a:prstGeom>
        <a:solidFill>
          <a:srgbClr val="00B05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nl-NL" sz="1600" b="1">
              <a:solidFill>
                <a:schemeClr val="tx1"/>
              </a:solidFill>
            </a:rPr>
            <a:t>STAND</a:t>
          </a:r>
        </a:p>
        <a:p>
          <a:pPr algn="ctr"/>
          <a:r>
            <a:rPr lang="nl-NL" sz="1600" b="1">
              <a:solidFill>
                <a:schemeClr val="tx1"/>
              </a:solidFill>
            </a:rPr>
            <a:t>PER.1+2</a:t>
          </a:r>
        </a:p>
        <a:p>
          <a:pPr algn="ctr"/>
          <a:endParaRPr lang="nl-NL" sz="2000" b="1">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76</xdr:col>
      <xdr:colOff>9525</xdr:colOff>
      <xdr:row>0</xdr:row>
      <xdr:rowOff>38100</xdr:rowOff>
    </xdr:from>
    <xdr:to>
      <xdr:col>79</xdr:col>
      <xdr:colOff>47625</xdr:colOff>
      <xdr:row>1</xdr:row>
      <xdr:rowOff>180975</xdr:rowOff>
    </xdr:to>
    <xdr:sp macro="" textlink="">
      <xdr:nvSpPr>
        <xdr:cNvPr id="3" name="Rechthoek 2">
          <a:extLst>
            <a:ext uri="{FF2B5EF4-FFF2-40B4-BE49-F238E27FC236}">
              <a16:creationId xmlns:a16="http://schemas.microsoft.com/office/drawing/2014/main" id="{99A2617B-38CE-47A3-A0C6-BAD0B671DA4D}"/>
            </a:ext>
          </a:extLst>
        </xdr:cNvPr>
        <xdr:cNvSpPr/>
      </xdr:nvSpPr>
      <xdr:spPr>
        <a:xfrm>
          <a:off x="36385500" y="38100"/>
          <a:ext cx="1466850" cy="3333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68</xdr:col>
      <xdr:colOff>9525</xdr:colOff>
      <xdr:row>0</xdr:row>
      <xdr:rowOff>47625</xdr:rowOff>
    </xdr:from>
    <xdr:to>
      <xdr:col>71</xdr:col>
      <xdr:colOff>76200</xdr:colOff>
      <xdr:row>1</xdr:row>
      <xdr:rowOff>180975</xdr:rowOff>
    </xdr:to>
    <xdr:sp macro="" textlink="">
      <xdr:nvSpPr>
        <xdr:cNvPr id="4" name="Rechthoek 3">
          <a:extLst>
            <a:ext uri="{FF2B5EF4-FFF2-40B4-BE49-F238E27FC236}">
              <a16:creationId xmlns:a16="http://schemas.microsoft.com/office/drawing/2014/main" id="{1F76EB4C-702D-4CC4-84E2-63391EE5B531}"/>
            </a:ext>
          </a:extLst>
        </xdr:cNvPr>
        <xdr:cNvSpPr/>
      </xdr:nvSpPr>
      <xdr:spPr>
        <a:xfrm>
          <a:off x="32985075" y="47625"/>
          <a:ext cx="1495425"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59</xdr:col>
      <xdr:colOff>390525</xdr:colOff>
      <xdr:row>0</xdr:row>
      <xdr:rowOff>47625</xdr:rowOff>
    </xdr:from>
    <xdr:to>
      <xdr:col>63</xdr:col>
      <xdr:colOff>228600</xdr:colOff>
      <xdr:row>1</xdr:row>
      <xdr:rowOff>180975</xdr:rowOff>
    </xdr:to>
    <xdr:sp macro="" textlink="">
      <xdr:nvSpPr>
        <xdr:cNvPr id="5" name="Rechthoek 4">
          <a:extLst>
            <a:ext uri="{FF2B5EF4-FFF2-40B4-BE49-F238E27FC236}">
              <a16:creationId xmlns:a16="http://schemas.microsoft.com/office/drawing/2014/main" id="{B7D09B3C-2BFD-44EC-8F29-C066B5E7FAE4}"/>
            </a:ext>
          </a:extLst>
        </xdr:cNvPr>
        <xdr:cNvSpPr/>
      </xdr:nvSpPr>
      <xdr:spPr>
        <a:xfrm>
          <a:off x="23507700" y="47625"/>
          <a:ext cx="1476375"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44</xdr:col>
      <xdr:colOff>9524</xdr:colOff>
      <xdr:row>0</xdr:row>
      <xdr:rowOff>57150</xdr:rowOff>
    </xdr:from>
    <xdr:to>
      <xdr:col>47</xdr:col>
      <xdr:colOff>161924</xdr:colOff>
      <xdr:row>2</xdr:row>
      <xdr:rowOff>0</xdr:rowOff>
    </xdr:to>
    <xdr:sp macro="" textlink="">
      <xdr:nvSpPr>
        <xdr:cNvPr id="10" name="Rechthoek 9">
          <a:extLst>
            <a:ext uri="{FF2B5EF4-FFF2-40B4-BE49-F238E27FC236}">
              <a16:creationId xmlns:a16="http://schemas.microsoft.com/office/drawing/2014/main" id="{A47E63F9-0A34-44F4-8F27-7F22CA17FB29}"/>
            </a:ext>
          </a:extLst>
        </xdr:cNvPr>
        <xdr:cNvSpPr/>
      </xdr:nvSpPr>
      <xdr:spPr>
        <a:xfrm>
          <a:off x="17287874" y="57150"/>
          <a:ext cx="1362075"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28 augustus</a:t>
          </a:r>
        </a:p>
      </xdr:txBody>
    </xdr:sp>
    <xdr:clientData/>
  </xdr:twoCellAnchor>
  <xdr:twoCellAnchor>
    <xdr:from>
      <xdr:col>36</xdr:col>
      <xdr:colOff>9525</xdr:colOff>
      <xdr:row>0</xdr:row>
      <xdr:rowOff>47625</xdr:rowOff>
    </xdr:from>
    <xdr:to>
      <xdr:col>39</xdr:col>
      <xdr:colOff>9525</xdr:colOff>
      <xdr:row>1</xdr:row>
      <xdr:rowOff>180975</xdr:rowOff>
    </xdr:to>
    <xdr:sp macro="" textlink="">
      <xdr:nvSpPr>
        <xdr:cNvPr id="11" name="Rechthoek 10">
          <a:extLst>
            <a:ext uri="{FF2B5EF4-FFF2-40B4-BE49-F238E27FC236}">
              <a16:creationId xmlns:a16="http://schemas.microsoft.com/office/drawing/2014/main" id="{737853D4-B38E-47A0-87F5-62694A6C26BD}"/>
            </a:ext>
          </a:extLst>
        </xdr:cNvPr>
        <xdr:cNvSpPr/>
      </xdr:nvSpPr>
      <xdr:spPr>
        <a:xfrm>
          <a:off x="19383375" y="47625"/>
          <a:ext cx="1428750"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31 juli</a:t>
          </a:r>
        </a:p>
      </xdr:txBody>
    </xdr:sp>
    <xdr:clientData/>
  </xdr:twoCellAnchor>
  <xdr:twoCellAnchor>
    <xdr:from>
      <xdr:col>28</xdr:col>
      <xdr:colOff>9525</xdr:colOff>
      <xdr:row>0</xdr:row>
      <xdr:rowOff>38100</xdr:rowOff>
    </xdr:from>
    <xdr:to>
      <xdr:col>31</xdr:col>
      <xdr:colOff>9525</xdr:colOff>
      <xdr:row>1</xdr:row>
      <xdr:rowOff>180975</xdr:rowOff>
    </xdr:to>
    <xdr:sp macro="" textlink="">
      <xdr:nvSpPr>
        <xdr:cNvPr id="12" name="Rechthoek 11">
          <a:extLst>
            <a:ext uri="{FF2B5EF4-FFF2-40B4-BE49-F238E27FC236}">
              <a16:creationId xmlns:a16="http://schemas.microsoft.com/office/drawing/2014/main" id="{FD829B27-1301-449D-B0BB-B03CCD900E8F}"/>
            </a:ext>
          </a:extLst>
        </xdr:cNvPr>
        <xdr:cNvSpPr/>
      </xdr:nvSpPr>
      <xdr:spPr>
        <a:xfrm>
          <a:off x="15982950" y="38100"/>
          <a:ext cx="1428750" cy="3333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26 juni</a:t>
          </a:r>
        </a:p>
      </xdr:txBody>
    </xdr:sp>
    <xdr:clientData/>
  </xdr:twoCellAnchor>
  <xdr:twoCellAnchor>
    <xdr:from>
      <xdr:col>20</xdr:col>
      <xdr:colOff>0</xdr:colOff>
      <xdr:row>0</xdr:row>
      <xdr:rowOff>47625</xdr:rowOff>
    </xdr:from>
    <xdr:to>
      <xdr:col>23</xdr:col>
      <xdr:colOff>0</xdr:colOff>
      <xdr:row>1</xdr:row>
      <xdr:rowOff>180975</xdr:rowOff>
    </xdr:to>
    <xdr:sp macro="" textlink="">
      <xdr:nvSpPr>
        <xdr:cNvPr id="13" name="Rechthoek 12">
          <a:extLst>
            <a:ext uri="{FF2B5EF4-FFF2-40B4-BE49-F238E27FC236}">
              <a16:creationId xmlns:a16="http://schemas.microsoft.com/office/drawing/2014/main" id="{DD1BA93D-C4CC-4570-88B8-83DF8B7090A9}"/>
            </a:ext>
          </a:extLst>
        </xdr:cNvPr>
        <xdr:cNvSpPr/>
      </xdr:nvSpPr>
      <xdr:spPr>
        <a:xfrm>
          <a:off x="12573000" y="47625"/>
          <a:ext cx="1428750"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28 mei</a:t>
          </a:r>
        </a:p>
      </xdr:txBody>
    </xdr:sp>
    <xdr:clientData/>
  </xdr:twoCellAnchor>
  <xdr:twoCellAnchor>
    <xdr:from>
      <xdr:col>12</xdr:col>
      <xdr:colOff>19050</xdr:colOff>
      <xdr:row>0</xdr:row>
      <xdr:rowOff>47625</xdr:rowOff>
    </xdr:from>
    <xdr:to>
      <xdr:col>14</xdr:col>
      <xdr:colOff>152400</xdr:colOff>
      <xdr:row>1</xdr:row>
      <xdr:rowOff>180975</xdr:rowOff>
    </xdr:to>
    <xdr:sp macro="" textlink="">
      <xdr:nvSpPr>
        <xdr:cNvPr id="14" name="Rechthoek 13">
          <a:extLst>
            <a:ext uri="{FF2B5EF4-FFF2-40B4-BE49-F238E27FC236}">
              <a16:creationId xmlns:a16="http://schemas.microsoft.com/office/drawing/2014/main" id="{32DAD9BE-9635-479F-8D1B-834315DB3C08}"/>
            </a:ext>
          </a:extLst>
        </xdr:cNvPr>
        <xdr:cNvSpPr/>
      </xdr:nvSpPr>
      <xdr:spPr>
        <a:xfrm>
          <a:off x="4762500" y="47625"/>
          <a:ext cx="895350"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24 april</a:t>
          </a:r>
        </a:p>
      </xdr:txBody>
    </xdr:sp>
    <xdr:clientData/>
  </xdr:twoCellAnchor>
  <xdr:twoCellAnchor>
    <xdr:from>
      <xdr:col>4</xdr:col>
      <xdr:colOff>19050</xdr:colOff>
      <xdr:row>0</xdr:row>
      <xdr:rowOff>38100</xdr:rowOff>
    </xdr:from>
    <xdr:to>
      <xdr:col>7</xdr:col>
      <xdr:colOff>19050</xdr:colOff>
      <xdr:row>1</xdr:row>
      <xdr:rowOff>171450</xdr:rowOff>
    </xdr:to>
    <xdr:sp macro="" textlink="">
      <xdr:nvSpPr>
        <xdr:cNvPr id="17" name="Rechthoek 16">
          <a:extLst>
            <a:ext uri="{FF2B5EF4-FFF2-40B4-BE49-F238E27FC236}">
              <a16:creationId xmlns:a16="http://schemas.microsoft.com/office/drawing/2014/main" id="{50D44E96-689F-4C92-B2C3-B3D99F265073}"/>
            </a:ext>
          </a:extLst>
        </xdr:cNvPr>
        <xdr:cNvSpPr/>
      </xdr:nvSpPr>
      <xdr:spPr>
        <a:xfrm>
          <a:off x="5791200" y="38100"/>
          <a:ext cx="1428750" cy="3238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27</a:t>
          </a:r>
          <a:r>
            <a:rPr lang="nl-NL" sz="1800" baseline="0">
              <a:solidFill>
                <a:schemeClr val="tx1"/>
              </a:solidFill>
            </a:rPr>
            <a:t> maart</a:t>
          </a:r>
          <a:endParaRPr lang="nl-NL" sz="1800">
            <a:solidFill>
              <a:schemeClr val="tx1"/>
            </a:solidFill>
          </a:endParaRPr>
        </a:p>
      </xdr:txBody>
    </xdr:sp>
    <xdr:clientData/>
  </xdr:twoCellAnchor>
  <xdr:twoCellAnchor>
    <xdr:from>
      <xdr:col>109</xdr:col>
      <xdr:colOff>0</xdr:colOff>
      <xdr:row>0</xdr:row>
      <xdr:rowOff>57150</xdr:rowOff>
    </xdr:from>
    <xdr:to>
      <xdr:col>110</xdr:col>
      <xdr:colOff>9525</xdr:colOff>
      <xdr:row>3</xdr:row>
      <xdr:rowOff>0</xdr:rowOff>
    </xdr:to>
    <xdr:sp macro="" textlink="">
      <xdr:nvSpPr>
        <xdr:cNvPr id="15" name="Rechthoek 14">
          <a:extLst>
            <a:ext uri="{FF2B5EF4-FFF2-40B4-BE49-F238E27FC236}">
              <a16:creationId xmlns:a16="http://schemas.microsoft.com/office/drawing/2014/main" id="{83D03FB7-B228-420B-8EA2-72800954DF8D}"/>
            </a:ext>
          </a:extLst>
        </xdr:cNvPr>
        <xdr:cNvSpPr/>
      </xdr:nvSpPr>
      <xdr:spPr>
        <a:xfrm>
          <a:off x="304800" y="247650"/>
          <a:ext cx="1333500" cy="514350"/>
        </a:xfrm>
        <a:prstGeom prst="rect">
          <a:avLst/>
        </a:prstGeom>
        <a:solidFill>
          <a:srgbClr val="00B05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STAND</a:t>
          </a:r>
        </a:p>
      </xdr:txBody>
    </xdr:sp>
    <xdr:clientData/>
  </xdr:twoCellAnchor>
  <xdr:twoCellAnchor>
    <xdr:from>
      <xdr:col>109</xdr:col>
      <xdr:colOff>0</xdr:colOff>
      <xdr:row>0</xdr:row>
      <xdr:rowOff>66675</xdr:rowOff>
    </xdr:from>
    <xdr:to>
      <xdr:col>109</xdr:col>
      <xdr:colOff>1314451</xdr:colOff>
      <xdr:row>3</xdr:row>
      <xdr:rowOff>9525</xdr:rowOff>
    </xdr:to>
    <xdr:sp macro="" textlink="">
      <xdr:nvSpPr>
        <xdr:cNvPr id="27" name="Rechthoek 26">
          <a:extLst>
            <a:ext uri="{FF2B5EF4-FFF2-40B4-BE49-F238E27FC236}">
              <a16:creationId xmlns:a16="http://schemas.microsoft.com/office/drawing/2014/main" id="{1418820D-C5F4-42F4-AF20-679E34A17479}"/>
            </a:ext>
          </a:extLst>
        </xdr:cNvPr>
        <xdr:cNvSpPr/>
      </xdr:nvSpPr>
      <xdr:spPr>
        <a:xfrm>
          <a:off x="304800" y="66675"/>
          <a:ext cx="1314451" cy="590550"/>
        </a:xfrm>
        <a:prstGeom prst="rect">
          <a:avLst/>
        </a:prstGeom>
        <a:solidFill>
          <a:srgbClr val="00B05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STAND</a:t>
          </a:r>
        </a:p>
      </xdr:txBody>
    </xdr:sp>
    <xdr:clientData/>
  </xdr:twoCellAnchor>
  <xdr:twoCellAnchor>
    <xdr:from>
      <xdr:col>100</xdr:col>
      <xdr:colOff>9525</xdr:colOff>
      <xdr:row>0</xdr:row>
      <xdr:rowOff>85725</xdr:rowOff>
    </xdr:from>
    <xdr:to>
      <xdr:col>102</xdr:col>
      <xdr:colOff>428625</xdr:colOff>
      <xdr:row>1</xdr:row>
      <xdr:rowOff>180975</xdr:rowOff>
    </xdr:to>
    <xdr:sp macro="" textlink="">
      <xdr:nvSpPr>
        <xdr:cNvPr id="28" name="Rechthoek 27">
          <a:extLst>
            <a:ext uri="{FF2B5EF4-FFF2-40B4-BE49-F238E27FC236}">
              <a16:creationId xmlns:a16="http://schemas.microsoft.com/office/drawing/2014/main" id="{CA3ABBDE-0A33-4C94-B3FF-4769DE6C8967}"/>
            </a:ext>
          </a:extLst>
        </xdr:cNvPr>
        <xdr:cNvSpPr/>
      </xdr:nvSpPr>
      <xdr:spPr>
        <a:xfrm>
          <a:off x="46586775" y="85725"/>
          <a:ext cx="1371600" cy="2857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92</xdr:col>
      <xdr:colOff>9525</xdr:colOff>
      <xdr:row>0</xdr:row>
      <xdr:rowOff>57150</xdr:rowOff>
    </xdr:from>
    <xdr:to>
      <xdr:col>94</xdr:col>
      <xdr:colOff>438150</xdr:colOff>
      <xdr:row>1</xdr:row>
      <xdr:rowOff>180975</xdr:rowOff>
    </xdr:to>
    <xdr:sp macro="" textlink="">
      <xdr:nvSpPr>
        <xdr:cNvPr id="29" name="Rechthoek 28">
          <a:extLst>
            <a:ext uri="{FF2B5EF4-FFF2-40B4-BE49-F238E27FC236}">
              <a16:creationId xmlns:a16="http://schemas.microsoft.com/office/drawing/2014/main" id="{988E22A3-90DD-4E0A-B84C-2D7A821B91A0}"/>
            </a:ext>
          </a:extLst>
        </xdr:cNvPr>
        <xdr:cNvSpPr/>
      </xdr:nvSpPr>
      <xdr:spPr>
        <a:xfrm>
          <a:off x="43186350" y="57150"/>
          <a:ext cx="1381125" cy="31432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84</xdr:col>
      <xdr:colOff>19050</xdr:colOff>
      <xdr:row>0</xdr:row>
      <xdr:rowOff>76200</xdr:rowOff>
    </xdr:from>
    <xdr:to>
      <xdr:col>86</xdr:col>
      <xdr:colOff>457200</xdr:colOff>
      <xdr:row>1</xdr:row>
      <xdr:rowOff>180975</xdr:rowOff>
    </xdr:to>
    <xdr:sp macro="" textlink="">
      <xdr:nvSpPr>
        <xdr:cNvPr id="30" name="Rechthoek 29">
          <a:extLst>
            <a:ext uri="{FF2B5EF4-FFF2-40B4-BE49-F238E27FC236}">
              <a16:creationId xmlns:a16="http://schemas.microsoft.com/office/drawing/2014/main" id="{B2FAEEF2-4F60-4780-B1B6-118965B742E5}"/>
            </a:ext>
          </a:extLst>
        </xdr:cNvPr>
        <xdr:cNvSpPr/>
      </xdr:nvSpPr>
      <xdr:spPr>
        <a:xfrm>
          <a:off x="39795450" y="76200"/>
          <a:ext cx="1390650" cy="295275"/>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nl-NL" sz="1800">
            <a:solidFill>
              <a:schemeClr val="tx1"/>
            </a:solidFill>
          </a:endParaRPr>
        </a:p>
      </xdr:txBody>
    </xdr:sp>
    <xdr:clientData/>
  </xdr:twoCellAnchor>
  <xdr:twoCellAnchor>
    <xdr:from>
      <xdr:col>109</xdr:col>
      <xdr:colOff>9524</xdr:colOff>
      <xdr:row>0</xdr:row>
      <xdr:rowOff>47625</xdr:rowOff>
    </xdr:from>
    <xdr:to>
      <xdr:col>110</xdr:col>
      <xdr:colOff>0</xdr:colOff>
      <xdr:row>3</xdr:row>
      <xdr:rowOff>19050</xdr:rowOff>
    </xdr:to>
    <xdr:sp macro="" textlink="">
      <xdr:nvSpPr>
        <xdr:cNvPr id="31" name="Rechthoek 30">
          <a:extLst>
            <a:ext uri="{FF2B5EF4-FFF2-40B4-BE49-F238E27FC236}">
              <a16:creationId xmlns:a16="http://schemas.microsoft.com/office/drawing/2014/main" id="{8EED3D41-D5A7-41B4-B5E7-95174293F3A2}"/>
            </a:ext>
          </a:extLst>
        </xdr:cNvPr>
        <xdr:cNvSpPr/>
      </xdr:nvSpPr>
      <xdr:spPr>
        <a:xfrm>
          <a:off x="314324" y="47625"/>
          <a:ext cx="1314451" cy="619125"/>
        </a:xfrm>
        <a:prstGeom prst="rect">
          <a:avLst/>
        </a:prstGeom>
        <a:solidFill>
          <a:srgbClr val="00B05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STAND</a:t>
          </a:r>
        </a:p>
        <a:p>
          <a:pPr algn="ctr"/>
          <a:endParaRPr lang="nl-NL" sz="2000" b="1">
            <a:solidFill>
              <a:schemeClr val="tx1"/>
            </a:solidFill>
          </a:endParaRPr>
        </a:p>
      </xdr:txBody>
    </xdr:sp>
    <xdr:clientData/>
  </xdr:twoCellAnchor>
  <xdr:twoCellAnchor>
    <xdr:from>
      <xdr:col>0</xdr:col>
      <xdr:colOff>9525</xdr:colOff>
      <xdr:row>0</xdr:row>
      <xdr:rowOff>0</xdr:rowOff>
    </xdr:from>
    <xdr:to>
      <xdr:col>2</xdr:col>
      <xdr:colOff>0</xdr:colOff>
      <xdr:row>3</xdr:row>
      <xdr:rowOff>9524</xdr:rowOff>
    </xdr:to>
    <xdr:sp macro="" textlink="">
      <xdr:nvSpPr>
        <xdr:cNvPr id="19" name="Rechthoek 18">
          <a:extLst>
            <a:ext uri="{FF2B5EF4-FFF2-40B4-BE49-F238E27FC236}">
              <a16:creationId xmlns:a16="http://schemas.microsoft.com/office/drawing/2014/main" id="{40709AB7-D527-440B-B99B-31407107CE68}"/>
            </a:ext>
          </a:extLst>
        </xdr:cNvPr>
        <xdr:cNvSpPr/>
      </xdr:nvSpPr>
      <xdr:spPr>
        <a:xfrm>
          <a:off x="9525" y="0"/>
          <a:ext cx="1304925" cy="6572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koning</a:t>
          </a:r>
        </a:p>
        <a:p>
          <a:pPr algn="ctr"/>
          <a:r>
            <a:rPr lang="nl-NL" sz="1400" b="1">
              <a:solidFill>
                <a:schemeClr val="tx1"/>
              </a:solidFill>
            </a:rPr>
            <a:t>2025</a:t>
          </a:r>
        </a:p>
      </xdr:txBody>
    </xdr:sp>
    <xdr:clientData/>
  </xdr:twoCellAnchor>
  <xdr:twoCellAnchor>
    <xdr:from>
      <xdr:col>52</xdr:col>
      <xdr:colOff>0</xdr:colOff>
      <xdr:row>0</xdr:row>
      <xdr:rowOff>19050</xdr:rowOff>
    </xdr:from>
    <xdr:to>
      <xdr:col>55</xdr:col>
      <xdr:colOff>266700</xdr:colOff>
      <xdr:row>1</xdr:row>
      <xdr:rowOff>171450</xdr:rowOff>
    </xdr:to>
    <xdr:sp macro="" textlink="">
      <xdr:nvSpPr>
        <xdr:cNvPr id="21" name="Rechthoek 20">
          <a:extLst>
            <a:ext uri="{FF2B5EF4-FFF2-40B4-BE49-F238E27FC236}">
              <a16:creationId xmlns:a16="http://schemas.microsoft.com/office/drawing/2014/main" id="{F074CD99-303C-4232-81A6-1A400286ED56}"/>
            </a:ext>
          </a:extLst>
        </xdr:cNvPr>
        <xdr:cNvSpPr/>
      </xdr:nvSpPr>
      <xdr:spPr>
        <a:xfrm>
          <a:off x="20412075" y="19050"/>
          <a:ext cx="1476375" cy="34290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9526</xdr:rowOff>
    </xdr:from>
    <xdr:to>
      <xdr:col>1</xdr:col>
      <xdr:colOff>1047749</xdr:colOff>
      <xdr:row>3</xdr:row>
      <xdr:rowOff>9524</xdr:rowOff>
    </xdr:to>
    <xdr:sp macro="" textlink="">
      <xdr:nvSpPr>
        <xdr:cNvPr id="2" name="Rechthoek 1">
          <a:extLst>
            <a:ext uri="{FF2B5EF4-FFF2-40B4-BE49-F238E27FC236}">
              <a16:creationId xmlns:a16="http://schemas.microsoft.com/office/drawing/2014/main" id="{8DDF1677-7355-445B-929F-22A008E6C0E9}"/>
            </a:ext>
          </a:extLst>
        </xdr:cNvPr>
        <xdr:cNvSpPr/>
      </xdr:nvSpPr>
      <xdr:spPr>
        <a:xfrm>
          <a:off x="9525" y="9526"/>
          <a:ext cx="1238249" cy="69532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000" b="1">
              <a:solidFill>
                <a:schemeClr val="tx1"/>
              </a:solidFill>
            </a:rPr>
            <a:t>SOEP</a:t>
          </a:r>
        </a:p>
        <a:p>
          <a:pPr algn="ctr"/>
          <a:r>
            <a:rPr lang="nl-NL" sz="1400" b="1">
              <a:solidFill>
                <a:schemeClr val="tx1"/>
              </a:solidFill>
            </a:rPr>
            <a:t>2025</a:t>
          </a:r>
        </a:p>
      </xdr:txBody>
    </xdr:sp>
    <xdr:clientData/>
  </xdr:twoCellAnchor>
  <xdr:twoCellAnchor>
    <xdr:from>
      <xdr:col>3</xdr:col>
      <xdr:colOff>0</xdr:colOff>
      <xdr:row>0</xdr:row>
      <xdr:rowOff>19050</xdr:rowOff>
    </xdr:from>
    <xdr:to>
      <xdr:col>6</xdr:col>
      <xdr:colOff>266700</xdr:colOff>
      <xdr:row>2</xdr:row>
      <xdr:rowOff>0</xdr:rowOff>
    </xdr:to>
    <xdr:sp macro="" textlink="">
      <xdr:nvSpPr>
        <xdr:cNvPr id="5" name="Rechthoek 4">
          <a:extLst>
            <a:ext uri="{FF2B5EF4-FFF2-40B4-BE49-F238E27FC236}">
              <a16:creationId xmlns:a16="http://schemas.microsoft.com/office/drawing/2014/main" id="{18EA9401-9911-4CE3-9A77-47FB4BAFFFA9}"/>
            </a:ext>
          </a:extLst>
        </xdr:cNvPr>
        <xdr:cNvSpPr/>
      </xdr:nvSpPr>
      <xdr:spPr>
        <a:xfrm>
          <a:off x="1552575" y="19050"/>
          <a:ext cx="1590675" cy="361950"/>
        </a:xfrm>
        <a:prstGeom prst="rect">
          <a:avLst/>
        </a:prstGeom>
        <a:solidFill>
          <a:schemeClr val="accent5">
            <a:lumMod val="20000"/>
            <a:lumOff val="8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a:solidFill>
                <a:schemeClr val="tx1"/>
              </a:solidFill>
            </a:rPr>
            <a:t>25 september</a:t>
          </a:r>
        </a:p>
      </xdr:txBody>
    </xdr:sp>
    <xdr:clientData/>
  </xdr:twoCellAnchor>
  <xdr:twoCellAnchor>
    <xdr:from>
      <xdr:col>11</xdr:col>
      <xdr:colOff>9525</xdr:colOff>
      <xdr:row>0</xdr:row>
      <xdr:rowOff>9525</xdr:rowOff>
    </xdr:from>
    <xdr:to>
      <xdr:col>11</xdr:col>
      <xdr:colOff>1066800</xdr:colOff>
      <xdr:row>3</xdr:row>
      <xdr:rowOff>0</xdr:rowOff>
    </xdr:to>
    <xdr:sp macro="" textlink="">
      <xdr:nvSpPr>
        <xdr:cNvPr id="3" name="Rechthoek 2">
          <a:extLst>
            <a:ext uri="{FF2B5EF4-FFF2-40B4-BE49-F238E27FC236}">
              <a16:creationId xmlns:a16="http://schemas.microsoft.com/office/drawing/2014/main" id="{B13D9742-A337-4E36-8448-7E29F8929820}"/>
            </a:ext>
          </a:extLst>
        </xdr:cNvPr>
        <xdr:cNvSpPr/>
      </xdr:nvSpPr>
      <xdr:spPr>
        <a:xfrm>
          <a:off x="5334000" y="9525"/>
          <a:ext cx="1057275" cy="609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800" b="1">
              <a:solidFill>
                <a:schemeClr val="tx1"/>
              </a:solidFill>
            </a:rPr>
            <a:t>soep</a:t>
          </a:r>
        </a:p>
        <a:p>
          <a:pPr algn="ctr"/>
          <a:r>
            <a:rPr lang="nl-NL" sz="1800" b="1">
              <a:solidFill>
                <a:schemeClr val="tx1"/>
              </a:solidFill>
            </a:rPr>
            <a:t>stand</a:t>
          </a:r>
          <a:endParaRPr lang="nl-NL" sz="1800">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104775</xdr:colOff>
      <xdr:row>0</xdr:row>
      <xdr:rowOff>19050</xdr:rowOff>
    </xdr:from>
    <xdr:to>
      <xdr:col>5</xdr:col>
      <xdr:colOff>285750</xdr:colOff>
      <xdr:row>2</xdr:row>
      <xdr:rowOff>438150</xdr:rowOff>
    </xdr:to>
    <xdr:sp macro="" textlink="">
      <xdr:nvSpPr>
        <xdr:cNvPr id="2" name="Rechthoek 1">
          <a:extLst>
            <a:ext uri="{FF2B5EF4-FFF2-40B4-BE49-F238E27FC236}">
              <a16:creationId xmlns:a16="http://schemas.microsoft.com/office/drawing/2014/main" id="{054A91C7-AF31-4BDE-91C3-29137D04AE39}"/>
            </a:ext>
          </a:extLst>
        </xdr:cNvPr>
        <xdr:cNvSpPr/>
      </xdr:nvSpPr>
      <xdr:spPr>
        <a:xfrm>
          <a:off x="676275" y="19050"/>
          <a:ext cx="2476500" cy="80010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nl-NL" sz="2400">
              <a:solidFill>
                <a:schemeClr val="tx1"/>
              </a:solidFill>
            </a:rPr>
            <a:t>STAND</a:t>
          </a:r>
          <a:r>
            <a:rPr lang="nl-NL" sz="2400" baseline="0">
              <a:solidFill>
                <a:schemeClr val="tx1"/>
              </a:solidFill>
            </a:rPr>
            <a:t> PER.1</a:t>
          </a:r>
        </a:p>
        <a:p>
          <a:pPr algn="ctr"/>
          <a:r>
            <a:rPr lang="nl-NL" sz="1600" b="1">
              <a:solidFill>
                <a:schemeClr val="tx1"/>
              </a:solidFill>
            </a:rPr>
            <a:t>2025</a:t>
          </a:r>
        </a:p>
      </xdr:txBody>
    </xdr:sp>
    <xdr:clientData/>
  </xdr:twoCellAnchor>
  <xdr:twoCellAnchor>
    <xdr:from>
      <xdr:col>10</xdr:col>
      <xdr:colOff>0</xdr:colOff>
      <xdr:row>0</xdr:row>
      <xdr:rowOff>19050</xdr:rowOff>
    </xdr:from>
    <xdr:to>
      <xdr:col>13</xdr:col>
      <xdr:colOff>381000</xdr:colOff>
      <xdr:row>2</xdr:row>
      <xdr:rowOff>428625</xdr:rowOff>
    </xdr:to>
    <xdr:sp macro="" textlink="">
      <xdr:nvSpPr>
        <xdr:cNvPr id="3" name="Rechthoek 2">
          <a:extLst>
            <a:ext uri="{FF2B5EF4-FFF2-40B4-BE49-F238E27FC236}">
              <a16:creationId xmlns:a16="http://schemas.microsoft.com/office/drawing/2014/main" id="{F0766423-F73C-41FC-90CB-0C153830B666}"/>
            </a:ext>
          </a:extLst>
        </xdr:cNvPr>
        <xdr:cNvSpPr/>
      </xdr:nvSpPr>
      <xdr:spPr>
        <a:xfrm>
          <a:off x="4095750" y="19050"/>
          <a:ext cx="2209800" cy="790575"/>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nl-NL" sz="2400">
              <a:solidFill>
                <a:schemeClr val="tx1"/>
              </a:solidFill>
            </a:rPr>
            <a:t>STAND</a:t>
          </a:r>
          <a:r>
            <a:rPr lang="nl-NL" sz="2400" baseline="0">
              <a:solidFill>
                <a:schemeClr val="tx1"/>
              </a:solidFill>
            </a:rPr>
            <a:t> PER.2</a:t>
          </a:r>
        </a:p>
        <a:p>
          <a:pPr algn="ctr"/>
          <a:r>
            <a:rPr lang="nl-NL" sz="1600" b="1">
              <a:solidFill>
                <a:schemeClr val="tx1"/>
              </a:solidFill>
            </a:rPr>
            <a:t>2025</a:t>
          </a:r>
        </a:p>
      </xdr:txBody>
    </xdr:sp>
    <xdr:clientData/>
  </xdr:twoCellAnchor>
  <xdr:twoCellAnchor>
    <xdr:from>
      <xdr:col>58</xdr:col>
      <xdr:colOff>0</xdr:colOff>
      <xdr:row>0</xdr:row>
      <xdr:rowOff>19050</xdr:rowOff>
    </xdr:from>
    <xdr:to>
      <xdr:col>61</xdr:col>
      <xdr:colOff>371475</xdr:colOff>
      <xdr:row>2</xdr:row>
      <xdr:rowOff>428625</xdr:rowOff>
    </xdr:to>
    <xdr:sp macro="" textlink="">
      <xdr:nvSpPr>
        <xdr:cNvPr id="5" name="Rechthoek 4">
          <a:extLst>
            <a:ext uri="{FF2B5EF4-FFF2-40B4-BE49-F238E27FC236}">
              <a16:creationId xmlns:a16="http://schemas.microsoft.com/office/drawing/2014/main" id="{AADC5B9F-E4C5-4D36-A1CD-56D14CAB769C}"/>
            </a:ext>
          </a:extLst>
        </xdr:cNvPr>
        <xdr:cNvSpPr/>
      </xdr:nvSpPr>
      <xdr:spPr>
        <a:xfrm>
          <a:off x="8353425" y="19050"/>
          <a:ext cx="2676525" cy="790575"/>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lang="nl-NL" sz="2400">
              <a:solidFill>
                <a:schemeClr val="tx1"/>
              </a:solidFill>
            </a:rPr>
            <a:t>STAND KONING</a:t>
          </a:r>
        </a:p>
        <a:p>
          <a:pPr algn="ctr"/>
          <a:r>
            <a:rPr lang="nl-NL" sz="1600" b="1">
              <a:solidFill>
                <a:schemeClr val="tx1"/>
              </a:solidFill>
            </a:rPr>
            <a:t>2025</a:t>
          </a:r>
        </a:p>
      </xdr:txBody>
    </xdr:sp>
    <xdr:clientData/>
  </xdr:twoCellAnchor>
  <xdr:twoCellAnchor>
    <xdr:from>
      <xdr:col>81</xdr:col>
      <xdr:colOff>19050</xdr:colOff>
      <xdr:row>0</xdr:row>
      <xdr:rowOff>28575</xdr:rowOff>
    </xdr:from>
    <xdr:to>
      <xdr:col>84</xdr:col>
      <xdr:colOff>409575</xdr:colOff>
      <xdr:row>2</xdr:row>
      <xdr:rowOff>428625</xdr:rowOff>
    </xdr:to>
    <xdr:sp macro="" textlink="">
      <xdr:nvSpPr>
        <xdr:cNvPr id="6" name="Rechthoek 5">
          <a:extLst>
            <a:ext uri="{FF2B5EF4-FFF2-40B4-BE49-F238E27FC236}">
              <a16:creationId xmlns:a16="http://schemas.microsoft.com/office/drawing/2014/main" id="{15604BC6-F713-47C2-9D5C-371846C2E900}"/>
            </a:ext>
          </a:extLst>
        </xdr:cNvPr>
        <xdr:cNvSpPr/>
      </xdr:nvSpPr>
      <xdr:spPr>
        <a:xfrm>
          <a:off x="12134850" y="28575"/>
          <a:ext cx="2695575" cy="7810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nl-NL" sz="2400"/>
            <a:t>KAMPIOEN</a:t>
          </a:r>
        </a:p>
        <a:p>
          <a:pPr algn="ctr"/>
          <a:r>
            <a:rPr lang="nl-NL" sz="1600" b="1"/>
            <a:t>2025</a:t>
          </a:r>
        </a:p>
      </xdr:txBody>
    </xdr:sp>
    <xdr:clientData/>
  </xdr:twoCellAnchor>
  <xdr:twoCellAnchor>
    <xdr:from>
      <xdr:col>66</xdr:col>
      <xdr:colOff>19050</xdr:colOff>
      <xdr:row>0</xdr:row>
      <xdr:rowOff>19050</xdr:rowOff>
    </xdr:from>
    <xdr:to>
      <xdr:col>69</xdr:col>
      <xdr:colOff>400050</xdr:colOff>
      <xdr:row>2</xdr:row>
      <xdr:rowOff>438150</xdr:rowOff>
    </xdr:to>
    <xdr:sp macro="" textlink="">
      <xdr:nvSpPr>
        <xdr:cNvPr id="13" name="Rechthoek 12">
          <a:extLst>
            <a:ext uri="{FF2B5EF4-FFF2-40B4-BE49-F238E27FC236}">
              <a16:creationId xmlns:a16="http://schemas.microsoft.com/office/drawing/2014/main" id="{7D4A2632-6C89-4D3E-8E31-9D696F712405}"/>
            </a:ext>
          </a:extLst>
        </xdr:cNvPr>
        <xdr:cNvSpPr/>
      </xdr:nvSpPr>
      <xdr:spPr>
        <a:xfrm>
          <a:off x="12134850" y="19050"/>
          <a:ext cx="2714625" cy="800100"/>
        </a:xfrm>
        <a:prstGeom prst="rect">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solidFill>
                <a:schemeClr val="tx1"/>
              </a:solidFill>
            </a:rPr>
            <a:t>STAND SOEP</a:t>
          </a:r>
        </a:p>
        <a:p>
          <a:pPr algn="ctr"/>
          <a:r>
            <a:rPr lang="nl-NL" sz="1600" b="1">
              <a:solidFill>
                <a:schemeClr val="tx1"/>
              </a:solidFill>
            </a:rPr>
            <a:t>2025</a:t>
          </a:r>
        </a:p>
      </xdr:txBody>
    </xdr:sp>
    <xdr:clientData/>
  </xdr:twoCellAnchor>
  <xdr:twoCellAnchor>
    <xdr:from>
      <xdr:col>18</xdr:col>
      <xdr:colOff>0</xdr:colOff>
      <xdr:row>0</xdr:row>
      <xdr:rowOff>0</xdr:rowOff>
    </xdr:from>
    <xdr:to>
      <xdr:col>21</xdr:col>
      <xdr:colOff>333375</xdr:colOff>
      <xdr:row>2</xdr:row>
      <xdr:rowOff>438150</xdr:rowOff>
    </xdr:to>
    <xdr:sp macro="" textlink="">
      <xdr:nvSpPr>
        <xdr:cNvPr id="7" name="Rechthoek 6">
          <a:extLst>
            <a:ext uri="{FF2B5EF4-FFF2-40B4-BE49-F238E27FC236}">
              <a16:creationId xmlns:a16="http://schemas.microsoft.com/office/drawing/2014/main" id="{C39B36C4-0783-494B-93F5-7488FBDE2D18}"/>
            </a:ext>
          </a:extLst>
        </xdr:cNvPr>
        <xdr:cNvSpPr/>
      </xdr:nvSpPr>
      <xdr:spPr>
        <a:xfrm>
          <a:off x="8353425" y="0"/>
          <a:ext cx="2667000" cy="819150"/>
        </a:xfrm>
        <a:prstGeom prst="rect">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nl-NL" sz="2400">
              <a:solidFill>
                <a:schemeClr val="tx1"/>
              </a:solidFill>
            </a:rPr>
            <a:t>STAND</a:t>
          </a:r>
          <a:r>
            <a:rPr lang="nl-NL" sz="2400" baseline="0">
              <a:solidFill>
                <a:schemeClr val="tx1"/>
              </a:solidFill>
            </a:rPr>
            <a:t> PER.1+2</a:t>
          </a:r>
        </a:p>
        <a:p>
          <a:pPr algn="ctr"/>
          <a:r>
            <a:rPr lang="nl-NL" sz="1600" b="1">
              <a:solidFill>
                <a:schemeClr val="tx1"/>
              </a:solidFill>
            </a:rPr>
            <a:t>2025</a:t>
          </a:r>
        </a:p>
      </xdr:txBody>
    </xdr:sp>
    <xdr:clientData/>
  </xdr:twoCellAnchor>
  <xdr:twoCellAnchor>
    <xdr:from>
      <xdr:col>74</xdr:col>
      <xdr:colOff>0</xdr:colOff>
      <xdr:row>0</xdr:row>
      <xdr:rowOff>0</xdr:rowOff>
    </xdr:from>
    <xdr:to>
      <xdr:col>77</xdr:col>
      <xdr:colOff>885825</xdr:colOff>
      <xdr:row>2</xdr:row>
      <xdr:rowOff>419100</xdr:rowOff>
    </xdr:to>
    <xdr:sp macro="" textlink="">
      <xdr:nvSpPr>
        <xdr:cNvPr id="9" name="Rechthoek 8">
          <a:extLst>
            <a:ext uri="{FF2B5EF4-FFF2-40B4-BE49-F238E27FC236}">
              <a16:creationId xmlns:a16="http://schemas.microsoft.com/office/drawing/2014/main" id="{FC4501F6-0470-4107-BE8D-7BD2525B82AB}"/>
            </a:ext>
          </a:extLst>
        </xdr:cNvPr>
        <xdr:cNvSpPr/>
      </xdr:nvSpPr>
      <xdr:spPr>
        <a:xfrm>
          <a:off x="19631025" y="0"/>
          <a:ext cx="3924300" cy="800100"/>
        </a:xfrm>
        <a:prstGeom prst="rect">
          <a:avLst/>
        </a:prstGeom>
        <a:solidFill>
          <a:schemeClr val="accent4">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solidFill>
                <a:schemeClr val="tx1"/>
              </a:solidFill>
            </a:rPr>
            <a:t>STAND SOEP &amp; Per 1&amp;2</a:t>
          </a:r>
        </a:p>
        <a:p>
          <a:pPr algn="ctr"/>
          <a:r>
            <a:rPr lang="nl-NL" sz="1600" b="1">
              <a:solidFill>
                <a:schemeClr val="tx1"/>
              </a:solidFill>
            </a:rPr>
            <a:t>2025</a:t>
          </a:r>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508E2-BB7D-452C-8B8F-C7F04C2DF147}">
  <sheetPr>
    <tabColor rgb="FF0070C0"/>
  </sheetPr>
  <dimension ref="A2:H41"/>
  <sheetViews>
    <sheetView topLeftCell="A10" workbookViewId="0">
      <selection activeCell="C28" sqref="C28:C33"/>
    </sheetView>
  </sheetViews>
  <sheetFormatPr defaultRowHeight="15" x14ac:dyDescent="0.25"/>
  <cols>
    <col min="1" max="1" width="6.28515625" customWidth="1"/>
    <col min="2" max="2" width="19.28515625" customWidth="1"/>
  </cols>
  <sheetData>
    <row r="2" spans="1:8" x14ac:dyDescent="0.25">
      <c r="H2" s="239" t="s">
        <v>42</v>
      </c>
    </row>
    <row r="3" spans="1:8" ht="18.75" x14ac:dyDescent="0.3">
      <c r="A3" s="225" t="s">
        <v>89</v>
      </c>
      <c r="B3" s="226" t="s">
        <v>87</v>
      </c>
      <c r="C3" s="225" t="s">
        <v>23</v>
      </c>
      <c r="D3" s="227" t="s">
        <v>88</v>
      </c>
      <c r="E3" s="227" t="s">
        <v>24</v>
      </c>
      <c r="F3" s="227" t="s">
        <v>22</v>
      </c>
      <c r="G3" s="238" t="s">
        <v>24</v>
      </c>
      <c r="H3" s="240" t="s">
        <v>24</v>
      </c>
    </row>
    <row r="4" spans="1:8" ht="15.75" x14ac:dyDescent="0.25">
      <c r="A4" s="225">
        <v>1</v>
      </c>
      <c r="B4" s="247" t="s">
        <v>92</v>
      </c>
      <c r="C4" s="192">
        <v>1</v>
      </c>
      <c r="D4" s="194">
        <v>11</v>
      </c>
      <c r="E4" s="194">
        <v>2</v>
      </c>
      <c r="F4" s="194">
        <v>7920</v>
      </c>
      <c r="G4" s="194">
        <v>1</v>
      </c>
      <c r="H4" s="212">
        <f>SUM(E4+G4)</f>
        <v>3</v>
      </c>
    </row>
    <row r="5" spans="1:8" ht="15.75" x14ac:dyDescent="0.25">
      <c r="A5" s="225">
        <v>2</v>
      </c>
      <c r="B5" s="247" t="s">
        <v>15</v>
      </c>
      <c r="C5" s="192">
        <v>3</v>
      </c>
      <c r="D5" s="194">
        <v>12</v>
      </c>
      <c r="E5" s="194">
        <v>1</v>
      </c>
      <c r="F5" s="194">
        <v>5880</v>
      </c>
      <c r="G5" s="194">
        <v>3</v>
      </c>
      <c r="H5" s="212">
        <f t="shared" ref="H5:H25" si="0">SUM(E5+G5)</f>
        <v>4</v>
      </c>
    </row>
    <row r="6" spans="1:8" ht="15.75" x14ac:dyDescent="0.25">
      <c r="A6" s="225">
        <v>3</v>
      </c>
      <c r="B6" s="247" t="s">
        <v>91</v>
      </c>
      <c r="C6" s="192">
        <v>7</v>
      </c>
      <c r="D6" s="194">
        <v>8</v>
      </c>
      <c r="E6" s="194">
        <v>6</v>
      </c>
      <c r="F6" s="194">
        <v>6260</v>
      </c>
      <c r="G6" s="194">
        <v>2</v>
      </c>
      <c r="H6" s="212">
        <f t="shared" si="0"/>
        <v>8</v>
      </c>
    </row>
    <row r="7" spans="1:8" ht="15.75" x14ac:dyDescent="0.25">
      <c r="A7" s="225">
        <v>4</v>
      </c>
      <c r="B7" s="247" t="s">
        <v>8</v>
      </c>
      <c r="C7" s="192">
        <v>14</v>
      </c>
      <c r="D7" s="194">
        <v>11</v>
      </c>
      <c r="E7" s="194">
        <v>2</v>
      </c>
      <c r="F7" s="194">
        <v>3680</v>
      </c>
      <c r="G7" s="194">
        <v>7</v>
      </c>
      <c r="H7" s="212">
        <f t="shared" si="0"/>
        <v>9</v>
      </c>
    </row>
    <row r="8" spans="1:8" ht="15.75" x14ac:dyDescent="0.25">
      <c r="A8" s="225">
        <v>5</v>
      </c>
      <c r="B8" s="247" t="s">
        <v>11</v>
      </c>
      <c r="C8" s="192">
        <v>26</v>
      </c>
      <c r="D8" s="194">
        <v>10</v>
      </c>
      <c r="E8" s="194">
        <v>4</v>
      </c>
      <c r="F8" s="194">
        <v>4020</v>
      </c>
      <c r="G8" s="194">
        <v>5</v>
      </c>
      <c r="H8" s="212">
        <f t="shared" si="0"/>
        <v>9</v>
      </c>
    </row>
    <row r="9" spans="1:8" ht="15.75" x14ac:dyDescent="0.25">
      <c r="A9" s="225">
        <v>6</v>
      </c>
      <c r="B9" s="247" t="s">
        <v>18</v>
      </c>
      <c r="C9" s="192">
        <v>21</v>
      </c>
      <c r="D9" s="194">
        <v>9</v>
      </c>
      <c r="E9" s="194">
        <v>5</v>
      </c>
      <c r="F9" s="194">
        <v>2340</v>
      </c>
      <c r="G9" s="194">
        <v>10</v>
      </c>
      <c r="H9" s="212">
        <f t="shared" si="0"/>
        <v>15</v>
      </c>
    </row>
    <row r="10" spans="1:8" ht="15.75" x14ac:dyDescent="0.25">
      <c r="A10" s="225">
        <v>7</v>
      </c>
      <c r="B10" s="247" t="s">
        <v>93</v>
      </c>
      <c r="C10" s="192">
        <v>24</v>
      </c>
      <c r="D10" s="194">
        <v>7</v>
      </c>
      <c r="E10" s="194">
        <v>8</v>
      </c>
      <c r="F10" s="194">
        <v>3660</v>
      </c>
      <c r="G10" s="194">
        <v>8</v>
      </c>
      <c r="H10" s="212">
        <f t="shared" si="0"/>
        <v>16</v>
      </c>
    </row>
    <row r="11" spans="1:8" ht="15.75" x14ac:dyDescent="0.25">
      <c r="A11" s="225">
        <v>7</v>
      </c>
      <c r="B11" s="247" t="s">
        <v>20</v>
      </c>
      <c r="C11" s="192">
        <v>27</v>
      </c>
      <c r="D11" s="194">
        <v>3</v>
      </c>
      <c r="E11" s="194">
        <v>13</v>
      </c>
      <c r="F11" s="194">
        <v>4400</v>
      </c>
      <c r="G11" s="194">
        <v>4</v>
      </c>
      <c r="H11" s="212">
        <f t="shared" si="0"/>
        <v>17</v>
      </c>
    </row>
    <row r="12" spans="1:8" ht="15.75" x14ac:dyDescent="0.25">
      <c r="A12" s="225">
        <v>9</v>
      </c>
      <c r="B12" s="247" t="s">
        <v>4</v>
      </c>
      <c r="C12" s="192">
        <v>6</v>
      </c>
      <c r="D12" s="194">
        <v>8</v>
      </c>
      <c r="E12" s="194">
        <v>6</v>
      </c>
      <c r="F12" s="194">
        <v>2140</v>
      </c>
      <c r="G12" s="194">
        <v>12</v>
      </c>
      <c r="H12" s="212">
        <f t="shared" si="0"/>
        <v>18</v>
      </c>
    </row>
    <row r="13" spans="1:8" ht="15.75" x14ac:dyDescent="0.25">
      <c r="A13" s="225">
        <v>10</v>
      </c>
      <c r="B13" s="247" t="s">
        <v>43</v>
      </c>
      <c r="C13" s="192">
        <v>11</v>
      </c>
      <c r="D13" s="194">
        <v>4</v>
      </c>
      <c r="E13" s="194">
        <v>12</v>
      </c>
      <c r="F13" s="194">
        <v>3720</v>
      </c>
      <c r="G13" s="194">
        <v>6</v>
      </c>
      <c r="H13" s="212">
        <f t="shared" si="0"/>
        <v>18</v>
      </c>
    </row>
    <row r="14" spans="1:8" ht="15.75" x14ac:dyDescent="0.25">
      <c r="A14" s="225">
        <v>11</v>
      </c>
      <c r="B14" s="247" t="s">
        <v>3</v>
      </c>
      <c r="C14" s="192">
        <v>25</v>
      </c>
      <c r="D14" s="194">
        <v>6</v>
      </c>
      <c r="E14" s="194">
        <v>9</v>
      </c>
      <c r="F14" s="194">
        <v>2180</v>
      </c>
      <c r="G14" s="194">
        <v>11</v>
      </c>
      <c r="H14" s="212">
        <f t="shared" si="0"/>
        <v>20</v>
      </c>
    </row>
    <row r="15" spans="1:8" ht="15.75" x14ac:dyDescent="0.25">
      <c r="A15" s="225">
        <v>11</v>
      </c>
      <c r="B15" s="247" t="s">
        <v>16</v>
      </c>
      <c r="C15" s="192">
        <v>2</v>
      </c>
      <c r="D15" s="194">
        <v>6</v>
      </c>
      <c r="E15" s="194">
        <v>9</v>
      </c>
      <c r="F15" s="194">
        <v>2100</v>
      </c>
      <c r="G15" s="194">
        <v>14</v>
      </c>
      <c r="H15" s="212">
        <f t="shared" si="0"/>
        <v>23</v>
      </c>
    </row>
    <row r="16" spans="1:8" ht="15.75" x14ac:dyDescent="0.25">
      <c r="A16" s="225">
        <v>13</v>
      </c>
      <c r="B16" s="247" t="s">
        <v>90</v>
      </c>
      <c r="C16" s="192">
        <v>28</v>
      </c>
      <c r="D16" s="194">
        <v>5</v>
      </c>
      <c r="E16" s="194">
        <v>11</v>
      </c>
      <c r="F16" s="194">
        <v>2140</v>
      </c>
      <c r="G16" s="194">
        <v>12</v>
      </c>
      <c r="H16" s="212">
        <f t="shared" si="0"/>
        <v>23</v>
      </c>
    </row>
    <row r="17" spans="1:8" ht="15.75" x14ac:dyDescent="0.25">
      <c r="A17" s="225">
        <v>14</v>
      </c>
      <c r="B17" s="247" t="s">
        <v>17</v>
      </c>
      <c r="C17" s="192">
        <v>10</v>
      </c>
      <c r="D17" s="194">
        <v>1</v>
      </c>
      <c r="E17" s="194">
        <v>14</v>
      </c>
      <c r="F17" s="194">
        <v>3040</v>
      </c>
      <c r="G17" s="194">
        <v>9</v>
      </c>
      <c r="H17" s="212">
        <f t="shared" si="0"/>
        <v>23</v>
      </c>
    </row>
    <row r="18" spans="1:8" ht="15.75" x14ac:dyDescent="0.25">
      <c r="A18" s="225">
        <v>15</v>
      </c>
      <c r="B18" s="247" t="s">
        <v>13</v>
      </c>
      <c r="C18" s="249"/>
      <c r="D18" s="192"/>
      <c r="E18" s="194">
        <v>15</v>
      </c>
      <c r="F18" s="194"/>
      <c r="G18" s="194">
        <v>15</v>
      </c>
      <c r="H18" s="212">
        <f t="shared" si="0"/>
        <v>30</v>
      </c>
    </row>
    <row r="19" spans="1:8" ht="15.75" x14ac:dyDescent="0.25">
      <c r="A19" s="248">
        <v>15</v>
      </c>
      <c r="B19" s="247" t="s">
        <v>9</v>
      </c>
      <c r="C19" s="249"/>
      <c r="D19" s="192"/>
      <c r="E19" s="194">
        <v>15</v>
      </c>
      <c r="F19" s="194"/>
      <c r="G19" s="194">
        <v>15</v>
      </c>
      <c r="H19" s="212">
        <f t="shared" si="0"/>
        <v>30</v>
      </c>
    </row>
    <row r="20" spans="1:8" ht="15.75" x14ac:dyDescent="0.25">
      <c r="A20" s="248">
        <v>15</v>
      </c>
      <c r="B20" s="247" t="s">
        <v>6</v>
      </c>
      <c r="C20" s="249"/>
      <c r="D20" s="192"/>
      <c r="E20" s="194">
        <v>15</v>
      </c>
      <c r="F20" s="194"/>
      <c r="G20" s="194">
        <v>15</v>
      </c>
      <c r="H20" s="212">
        <f t="shared" si="0"/>
        <v>30</v>
      </c>
    </row>
    <row r="21" spans="1:8" ht="15.75" x14ac:dyDescent="0.25">
      <c r="A21" s="248">
        <v>15</v>
      </c>
      <c r="B21" s="247" t="s">
        <v>1</v>
      </c>
      <c r="C21" s="249"/>
      <c r="D21" s="192"/>
      <c r="E21" s="194">
        <v>15</v>
      </c>
      <c r="F21" s="243"/>
      <c r="G21" s="194">
        <v>15</v>
      </c>
      <c r="H21" s="212">
        <f t="shared" si="0"/>
        <v>30</v>
      </c>
    </row>
    <row r="22" spans="1:8" ht="15.75" x14ac:dyDescent="0.25">
      <c r="A22" s="248">
        <v>15</v>
      </c>
      <c r="B22" s="247" t="s">
        <v>10</v>
      </c>
      <c r="C22" s="249"/>
      <c r="D22" s="192"/>
      <c r="E22" s="194">
        <v>15</v>
      </c>
      <c r="F22" s="243"/>
      <c r="G22" s="194">
        <v>15</v>
      </c>
      <c r="H22" s="212">
        <f t="shared" si="0"/>
        <v>30</v>
      </c>
    </row>
    <row r="23" spans="1:8" ht="15.75" x14ac:dyDescent="0.25">
      <c r="A23" s="248">
        <v>15</v>
      </c>
      <c r="B23" s="247" t="s">
        <v>5</v>
      </c>
      <c r="C23" s="249"/>
      <c r="D23" s="192"/>
      <c r="E23" s="194">
        <v>15</v>
      </c>
      <c r="F23" s="243"/>
      <c r="G23" s="194">
        <v>15</v>
      </c>
      <c r="H23" s="212">
        <f t="shared" si="0"/>
        <v>30</v>
      </c>
    </row>
    <row r="24" spans="1:8" ht="15.75" x14ac:dyDescent="0.25">
      <c r="A24" s="248">
        <v>15</v>
      </c>
      <c r="B24" s="247" t="s">
        <v>19</v>
      </c>
      <c r="C24" s="249"/>
      <c r="D24" s="192"/>
      <c r="E24" s="194">
        <v>15</v>
      </c>
      <c r="F24" s="243"/>
      <c r="G24" s="194">
        <v>15</v>
      </c>
      <c r="H24" s="212">
        <f t="shared" si="0"/>
        <v>30</v>
      </c>
    </row>
    <row r="25" spans="1:8" ht="15.75" x14ac:dyDescent="0.25">
      <c r="A25" s="248">
        <v>15</v>
      </c>
      <c r="B25" s="247" t="s">
        <v>7</v>
      </c>
      <c r="C25" s="249"/>
      <c r="D25" s="192"/>
      <c r="E25" s="194">
        <v>15</v>
      </c>
      <c r="F25" s="243"/>
      <c r="G25" s="194">
        <v>15</v>
      </c>
      <c r="H25" s="212">
        <f t="shared" si="0"/>
        <v>30</v>
      </c>
    </row>
    <row r="26" spans="1:8" ht="15.75" x14ac:dyDescent="0.25">
      <c r="A26" s="225"/>
      <c r="B26" s="228"/>
      <c r="C26" s="230"/>
      <c r="D26" s="229"/>
      <c r="E26" s="229"/>
      <c r="F26" s="229"/>
      <c r="G26" s="229"/>
      <c r="H26" s="229"/>
    </row>
    <row r="27" spans="1:8" ht="15.75" x14ac:dyDescent="0.25">
      <c r="A27" s="231"/>
      <c r="B27" s="232"/>
      <c r="C27" s="232"/>
      <c r="D27" s="229">
        <f>SUM(D4:D26)</f>
        <v>101</v>
      </c>
      <c r="E27" s="233"/>
      <c r="F27" s="233"/>
      <c r="G27" s="233"/>
      <c r="H27" s="233"/>
    </row>
    <row r="28" spans="1:8" ht="15.75" x14ac:dyDescent="0.25">
      <c r="A28" s="231"/>
      <c r="B28" s="68" t="s">
        <v>27</v>
      </c>
      <c r="C28" s="88">
        <v>12</v>
      </c>
      <c r="D28" s="234"/>
      <c r="E28" s="233"/>
      <c r="F28" s="234"/>
      <c r="G28" s="233"/>
      <c r="H28" s="233"/>
    </row>
    <row r="29" spans="1:8" ht="15.75" x14ac:dyDescent="0.25">
      <c r="A29" s="231"/>
      <c r="B29" s="68" t="s">
        <v>26</v>
      </c>
      <c r="C29" s="88">
        <v>20</v>
      </c>
      <c r="D29" s="235"/>
      <c r="E29" s="235"/>
      <c r="F29" s="235"/>
      <c r="G29" s="235"/>
      <c r="H29" s="235"/>
    </row>
    <row r="30" spans="1:8" ht="18.75" x14ac:dyDescent="0.3">
      <c r="A30" s="236"/>
      <c r="B30" s="68" t="s">
        <v>31</v>
      </c>
      <c r="C30" s="88">
        <v>39</v>
      </c>
      <c r="D30" s="237"/>
      <c r="E30" s="237"/>
      <c r="F30" s="237"/>
      <c r="G30" s="235"/>
      <c r="H30" s="235"/>
    </row>
    <row r="31" spans="1:8" x14ac:dyDescent="0.25">
      <c r="A31" s="235"/>
      <c r="B31" s="68" t="s">
        <v>28</v>
      </c>
      <c r="C31" s="88">
        <v>2</v>
      </c>
      <c r="D31" s="235"/>
      <c r="E31" s="235"/>
      <c r="F31" s="235"/>
      <c r="G31" s="235"/>
      <c r="H31" s="235"/>
    </row>
    <row r="32" spans="1:8" x14ac:dyDescent="0.25">
      <c r="A32" s="235"/>
      <c r="B32" s="68" t="s">
        <v>29</v>
      </c>
      <c r="C32" s="88">
        <v>16</v>
      </c>
      <c r="D32" s="235"/>
      <c r="E32" s="235"/>
      <c r="F32" s="235"/>
      <c r="G32" s="235"/>
      <c r="H32" s="235"/>
    </row>
    <row r="33" spans="1:8" x14ac:dyDescent="0.25">
      <c r="A33" s="235"/>
      <c r="B33" s="68" t="s">
        <v>30</v>
      </c>
      <c r="C33" s="88">
        <v>12</v>
      </c>
      <c r="D33" s="235"/>
      <c r="E33" s="235"/>
      <c r="F33" s="235"/>
      <c r="G33" s="235"/>
      <c r="H33" s="235"/>
    </row>
    <row r="34" spans="1:8" x14ac:dyDescent="0.25">
      <c r="A34" s="235"/>
      <c r="B34" s="68" t="s">
        <v>32</v>
      </c>
      <c r="C34" s="88"/>
      <c r="D34" s="235"/>
      <c r="E34" s="235"/>
      <c r="F34" s="235"/>
      <c r="G34" s="235"/>
      <c r="H34" s="235"/>
    </row>
    <row r="35" spans="1:8" x14ac:dyDescent="0.25">
      <c r="A35" s="235"/>
      <c r="B35" s="68" t="s">
        <v>33</v>
      </c>
      <c r="C35" s="88"/>
      <c r="D35" s="235"/>
      <c r="E35" s="235"/>
      <c r="F35" s="235"/>
      <c r="G35" s="235"/>
      <c r="H35" s="235"/>
    </row>
    <row r="36" spans="1:8" x14ac:dyDescent="0.25">
      <c r="A36" s="235"/>
      <c r="B36" s="68" t="s">
        <v>34</v>
      </c>
      <c r="C36" s="88"/>
      <c r="D36" s="235"/>
      <c r="E36" s="235"/>
      <c r="F36" s="235"/>
      <c r="G36" s="235"/>
      <c r="H36" s="235"/>
    </row>
    <row r="37" spans="1:8" x14ac:dyDescent="0.25">
      <c r="A37" s="235"/>
      <c r="B37" s="68" t="s">
        <v>35</v>
      </c>
      <c r="C37" s="88"/>
      <c r="D37" s="235"/>
      <c r="E37" s="235"/>
      <c r="F37" s="235"/>
      <c r="G37" s="235"/>
      <c r="H37" s="235"/>
    </row>
    <row r="38" spans="1:8" x14ac:dyDescent="0.25">
      <c r="A38" s="235"/>
      <c r="B38" s="68" t="s">
        <v>85</v>
      </c>
      <c r="C38" s="88"/>
      <c r="D38" s="235"/>
      <c r="E38" s="235"/>
      <c r="F38" s="235"/>
      <c r="G38" s="235"/>
      <c r="H38" s="235"/>
    </row>
    <row r="39" spans="1:8" x14ac:dyDescent="0.25">
      <c r="A39" s="235"/>
      <c r="B39" s="68" t="s">
        <v>36</v>
      </c>
      <c r="C39" s="88"/>
      <c r="D39" s="235"/>
      <c r="E39" s="235"/>
      <c r="F39" s="235"/>
      <c r="G39" s="235"/>
      <c r="H39" s="235"/>
    </row>
    <row r="40" spans="1:8" x14ac:dyDescent="0.25">
      <c r="A40" s="235"/>
      <c r="B40" s="68" t="s">
        <v>36</v>
      </c>
      <c r="C40" s="88"/>
      <c r="D40" s="235"/>
      <c r="E40" s="235"/>
      <c r="F40" s="235"/>
      <c r="G40" s="235"/>
      <c r="H40" s="235"/>
    </row>
    <row r="41" spans="1:8" x14ac:dyDescent="0.25">
      <c r="B41" s="24"/>
      <c r="C41" s="1">
        <f>SUM(C28:C40)</f>
        <v>101</v>
      </c>
    </row>
  </sheetData>
  <sheetProtection sheet="1" objects="1" scenarios="1"/>
  <sortState xmlns:xlrd2="http://schemas.microsoft.com/office/spreadsheetml/2017/richdata2" ref="A4:H25">
    <sortCondition ref="A4:A25"/>
  </sortState>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7E030-A2E5-49D8-845C-2B75F487DD67}">
  <dimension ref="A1:GG62"/>
  <sheetViews>
    <sheetView workbookViewId="0">
      <pane xSplit="3" ySplit="3" topLeftCell="FD4" activePane="bottomRight" state="frozen"/>
      <selection pane="topRight" activeCell="C1" sqref="C1"/>
      <selection pane="bottomLeft" activeCell="A4" sqref="A4"/>
      <selection pane="bottomRight" activeCell="FQ1" sqref="FQ1:GG1048576"/>
    </sheetView>
  </sheetViews>
  <sheetFormatPr defaultRowHeight="15" x14ac:dyDescent="0.25"/>
  <cols>
    <col min="1" max="1" width="3" customWidth="1"/>
    <col min="2" max="2" width="18.42578125" style="55" customWidth="1"/>
    <col min="3" max="3" width="1" customWidth="1"/>
    <col min="4" max="4" width="6.140625" style="57" customWidth="1"/>
    <col min="5" max="5" width="4.140625" style="57" customWidth="1"/>
    <col min="6" max="6" width="7.140625" style="8" customWidth="1"/>
    <col min="7" max="7" width="7.140625" style="57" customWidth="1"/>
    <col min="8" max="8" width="7.140625" style="8" customWidth="1"/>
    <col min="9" max="9" width="7.140625" style="55" customWidth="1"/>
    <col min="10" max="10" width="6.140625" customWidth="1"/>
    <col min="11" max="11" width="1" customWidth="1"/>
    <col min="12" max="12" width="6.140625" style="57" customWidth="1"/>
    <col min="13" max="13" width="4.140625" style="57" customWidth="1"/>
    <col min="14" max="14" width="6.85546875" style="8" customWidth="1"/>
    <col min="15" max="15" width="7.140625" style="57" customWidth="1"/>
    <col min="16" max="16" width="7.140625" style="8" customWidth="1"/>
    <col min="17" max="17" width="7.140625" style="55" customWidth="1"/>
    <col min="18" max="18" width="6.140625" customWidth="1"/>
    <col min="19" max="19" width="1" customWidth="1"/>
    <col min="20" max="20" width="6.140625" style="57" customWidth="1"/>
    <col min="21" max="21" width="4.140625" style="57" customWidth="1"/>
    <col min="22" max="22" width="7.140625" style="8" customWidth="1"/>
    <col min="23" max="23" width="7.140625" style="57" customWidth="1"/>
    <col min="24" max="24" width="7.140625" style="8" customWidth="1"/>
    <col min="25" max="25" width="7.140625" style="55" customWidth="1"/>
    <col min="26" max="26" width="6.140625" customWidth="1"/>
    <col min="27" max="27" width="1" customWidth="1"/>
    <col min="28" max="28" width="6.140625" style="57" customWidth="1"/>
    <col min="29" max="29" width="5.42578125" style="57" customWidth="1"/>
    <col min="30" max="30" width="7.140625" style="8" customWidth="1"/>
    <col min="31" max="31" width="7.140625" style="57" customWidth="1"/>
    <col min="32" max="32" width="7.140625" style="8" customWidth="1"/>
    <col min="33" max="33" width="7.140625" style="55" customWidth="1"/>
    <col min="34" max="34" width="6.140625" customWidth="1"/>
    <col min="35" max="35" width="1" customWidth="1"/>
    <col min="36" max="36" width="6.140625" style="57" customWidth="1"/>
    <col min="37" max="37" width="4.140625" style="57" customWidth="1"/>
    <col min="38" max="38" width="7.140625" style="8" customWidth="1"/>
    <col min="39" max="39" width="7.140625" style="57" customWidth="1"/>
    <col min="40" max="40" width="7.140625" style="8" customWidth="1"/>
    <col min="41" max="41" width="7.140625" style="55" customWidth="1"/>
    <col min="42" max="42" width="6.140625" customWidth="1"/>
    <col min="43" max="43" width="1" customWidth="1"/>
    <col min="44" max="44" width="6.140625" style="57" customWidth="1"/>
    <col min="45" max="45" width="4.140625" style="57" customWidth="1"/>
    <col min="46" max="46" width="7.140625" style="8" customWidth="1"/>
    <col min="47" max="47" width="7.140625" style="57" customWidth="1"/>
    <col min="48" max="48" width="7.140625" style="8" customWidth="1"/>
    <col min="49" max="49" width="7.140625" style="55" customWidth="1"/>
    <col min="50" max="50" width="6.140625" customWidth="1"/>
    <col min="51" max="51" width="1" customWidth="1"/>
    <col min="52" max="52" width="6.140625" style="57" customWidth="1"/>
    <col min="53" max="53" width="4.140625" style="57" customWidth="1"/>
    <col min="54" max="54" width="7.140625" style="8" customWidth="1"/>
    <col min="55" max="55" width="7.140625" style="57" customWidth="1"/>
    <col min="56" max="56" width="7.140625" style="8" customWidth="1"/>
    <col min="57" max="57" width="7.140625" style="55" customWidth="1"/>
    <col min="58" max="58" width="6.140625" customWidth="1"/>
    <col min="59" max="59" width="1" customWidth="1"/>
    <col min="60" max="60" width="6.140625" style="55" customWidth="1"/>
    <col min="61" max="61" width="4.140625" style="57" customWidth="1"/>
    <col min="62" max="62" width="7.140625" style="8" customWidth="1"/>
    <col min="63" max="63" width="7.140625" style="57" customWidth="1"/>
    <col min="64" max="64" width="7.140625" style="8" customWidth="1"/>
    <col min="65" max="65" width="7.140625" style="55" customWidth="1"/>
    <col min="66" max="66" width="6.140625" customWidth="1"/>
    <col min="67" max="67" width="1" customWidth="1"/>
    <col min="68" max="68" width="6.140625" style="57" customWidth="1"/>
    <col min="69" max="69" width="4.140625" style="57" customWidth="1"/>
    <col min="70" max="70" width="7.140625" style="8" customWidth="1"/>
    <col min="71" max="71" width="7.140625" style="57" customWidth="1"/>
    <col min="72" max="72" width="7.140625" style="8" customWidth="1"/>
    <col min="73" max="73" width="7.140625" style="55" customWidth="1"/>
    <col min="74" max="74" width="6.140625" customWidth="1"/>
    <col min="75" max="75" width="1" customWidth="1"/>
    <col min="76" max="76" width="6.140625" style="57" customWidth="1"/>
    <col min="77" max="77" width="4.140625" style="57" customWidth="1"/>
    <col min="78" max="78" width="7.140625" style="8" customWidth="1"/>
    <col min="79" max="79" width="7.140625" style="57" customWidth="1"/>
    <col min="80" max="80" width="7.140625" style="8" customWidth="1"/>
    <col min="81" max="81" width="7.140625" style="55" customWidth="1"/>
    <col min="82" max="82" width="6.140625" customWidth="1"/>
    <col min="83" max="83" width="1" customWidth="1"/>
    <col min="84" max="84" width="6.140625" style="57" customWidth="1"/>
    <col min="85" max="85" width="4.140625" style="57" customWidth="1"/>
    <col min="86" max="86" width="7.140625" style="8" customWidth="1"/>
    <col min="87" max="87" width="7.140625" style="57" customWidth="1"/>
    <col min="88" max="88" width="7.140625" style="8" customWidth="1"/>
    <col min="89" max="89" width="7.140625" style="55" customWidth="1"/>
    <col min="90" max="90" width="6.140625" customWidth="1"/>
    <col min="91" max="91" width="1" customWidth="1"/>
    <col min="92" max="92" width="6.140625" style="57" customWidth="1"/>
    <col min="93" max="93" width="4.140625" style="57" customWidth="1"/>
    <col min="94" max="94" width="7.140625" style="8" customWidth="1"/>
    <col min="95" max="95" width="7.140625" style="57" customWidth="1"/>
    <col min="96" max="96" width="7.140625" style="8" customWidth="1"/>
    <col min="97" max="97" width="7.140625" style="55" customWidth="1"/>
    <col min="98" max="98" width="6.140625" customWidth="1"/>
    <col min="99" max="99" width="1" customWidth="1"/>
    <col min="100" max="100" width="6.140625" style="57" customWidth="1"/>
    <col min="101" max="101" width="4.140625" style="57" customWidth="1"/>
    <col min="102" max="102" width="7.140625" style="8" customWidth="1"/>
    <col min="103" max="103" width="7.140625" style="57" customWidth="1"/>
    <col min="104" max="104" width="7.140625" style="8" customWidth="1"/>
    <col min="105" max="105" width="7.140625" style="55" customWidth="1"/>
    <col min="106" max="106" width="6.140625" customWidth="1"/>
    <col min="107" max="107" width="1" customWidth="1"/>
    <col min="108" max="108" width="7.5703125" customWidth="1"/>
    <col min="109" max="109" width="4.5703125" customWidth="1"/>
    <col min="110" max="110" width="22.140625" customWidth="1"/>
    <col min="111" max="113" width="9" customWidth="1"/>
    <col min="114" max="115" width="9" hidden="1" customWidth="1"/>
    <col min="116" max="116" width="9.140625" customWidth="1"/>
    <col min="117" max="117" width="22.140625" hidden="1" customWidth="1"/>
    <col min="118" max="118" width="9.5703125" hidden="1" customWidth="1"/>
    <col min="119" max="119" width="6.42578125" hidden="1" customWidth="1"/>
    <col min="120" max="120" width="7.85546875" hidden="1" customWidth="1"/>
    <col min="121" max="122" width="13.28515625" hidden="1" customWidth="1"/>
    <col min="123" max="123" width="0" hidden="1" customWidth="1"/>
    <col min="124" max="124" width="21.85546875" customWidth="1"/>
    <col min="125" max="125" width="11.140625" customWidth="1"/>
    <col min="126" max="139" width="7.140625" customWidth="1"/>
    <col min="141" max="141" width="21.42578125" customWidth="1"/>
    <col min="143" max="155" width="7.140625" customWidth="1"/>
    <col min="157" max="157" width="21.42578125" customWidth="1"/>
    <col min="158" max="158" width="11.42578125" customWidth="1"/>
    <col min="159" max="171" width="7.140625" customWidth="1"/>
    <col min="173" max="173" width="9.140625" hidden="1" customWidth="1"/>
    <col min="174" max="174" width="18.28515625" hidden="1" customWidth="1"/>
    <col min="175" max="188" width="3.5703125" hidden="1" customWidth="1"/>
    <col min="189" max="189" width="9.140625" hidden="1" customWidth="1"/>
    <col min="191" max="192" width="9.140625" customWidth="1"/>
  </cols>
  <sheetData>
    <row r="1" spans="1:188" s="55" customFormat="1" ht="15.75" x14ac:dyDescent="0.25">
      <c r="D1" s="57"/>
      <c r="E1" s="57"/>
      <c r="F1" s="57"/>
      <c r="G1" s="57"/>
      <c r="H1" s="57"/>
      <c r="L1" s="57"/>
      <c r="M1" s="57"/>
      <c r="N1" s="57"/>
      <c r="O1" s="57"/>
      <c r="P1" s="57"/>
      <c r="T1" s="57"/>
      <c r="U1" s="57"/>
      <c r="V1" s="57"/>
      <c r="W1" s="57"/>
      <c r="X1" s="57"/>
      <c r="AB1" s="57"/>
      <c r="AC1" s="57"/>
      <c r="AD1" s="57"/>
      <c r="AE1" s="57"/>
      <c r="AF1" s="57"/>
      <c r="AJ1" s="57"/>
      <c r="AK1" s="57"/>
      <c r="AL1" s="57"/>
      <c r="AM1" s="57"/>
      <c r="AN1" s="57"/>
      <c r="AR1" s="57"/>
      <c r="AS1" s="57"/>
      <c r="AT1" s="57"/>
      <c r="AU1" s="57"/>
      <c r="AV1" s="57"/>
      <c r="AZ1" s="57"/>
      <c r="BA1" s="57"/>
      <c r="BB1" s="57"/>
      <c r="BC1" s="57"/>
      <c r="BD1" s="57"/>
      <c r="BI1" s="57"/>
      <c r="BJ1" s="57"/>
      <c r="BK1" s="57"/>
      <c r="BL1" s="57"/>
      <c r="BP1" s="57"/>
      <c r="BQ1" s="57"/>
      <c r="BR1" s="57"/>
      <c r="BS1" s="57"/>
      <c r="BT1" s="57"/>
      <c r="BX1" s="57"/>
      <c r="BY1" s="57"/>
      <c r="BZ1" s="57"/>
      <c r="CA1" s="57"/>
      <c r="CB1" s="57"/>
      <c r="CF1" s="57"/>
      <c r="CG1" s="57"/>
      <c r="CH1" s="57"/>
      <c r="CI1" s="57"/>
      <c r="CJ1" s="57"/>
      <c r="CN1" s="57"/>
      <c r="CO1" s="57"/>
      <c r="CP1" s="57"/>
      <c r="CQ1" s="57"/>
      <c r="CR1" s="57"/>
      <c r="CV1" s="57"/>
      <c r="CW1" s="57"/>
      <c r="CX1" s="57"/>
      <c r="CY1" s="57"/>
      <c r="CZ1" s="57"/>
      <c r="DG1" s="61">
        <v>-2</v>
      </c>
      <c r="DH1" s="61"/>
      <c r="DI1" s="61"/>
      <c r="DJ1" s="61"/>
      <c r="DK1" s="61"/>
      <c r="DN1" s="61">
        <v>-2</v>
      </c>
      <c r="DU1" s="62">
        <v>-2</v>
      </c>
    </row>
    <row r="2" spans="1:188" s="55" customFormat="1" x14ac:dyDescent="0.25">
      <c r="C2" s="63"/>
      <c r="D2" s="57"/>
      <c r="E2" s="57"/>
      <c r="F2" s="57"/>
      <c r="G2" s="57"/>
      <c r="H2" s="57"/>
      <c r="I2" s="64" t="s">
        <v>37</v>
      </c>
      <c r="K2" s="63"/>
      <c r="L2" s="57"/>
      <c r="M2" s="57"/>
      <c r="N2" s="57"/>
      <c r="O2" s="57"/>
      <c r="P2" s="57"/>
      <c r="Q2" s="64" t="s">
        <v>37</v>
      </c>
      <c r="S2" s="63"/>
      <c r="T2" s="57"/>
      <c r="U2" s="57"/>
      <c r="V2" s="57"/>
      <c r="W2" s="57"/>
      <c r="X2" s="57"/>
      <c r="Y2" s="64" t="s">
        <v>37</v>
      </c>
      <c r="AA2" s="63"/>
      <c r="AB2" s="57"/>
      <c r="AC2" s="57"/>
      <c r="AD2" s="57"/>
      <c r="AE2" s="57"/>
      <c r="AF2" s="57"/>
      <c r="AG2" s="64" t="s">
        <v>37</v>
      </c>
      <c r="AI2" s="63"/>
      <c r="AJ2" s="57"/>
      <c r="AK2" s="57"/>
      <c r="AL2" s="57"/>
      <c r="AM2" s="57"/>
      <c r="AN2" s="57"/>
      <c r="AO2" s="64" t="s">
        <v>37</v>
      </c>
      <c r="AQ2" s="63"/>
      <c r="AR2" s="57"/>
      <c r="AS2" s="57"/>
      <c r="AT2" s="57"/>
      <c r="AU2" s="57"/>
      <c r="AV2" s="57"/>
      <c r="AW2" s="64" t="s">
        <v>37</v>
      </c>
      <c r="AY2" s="63"/>
      <c r="AZ2" s="57"/>
      <c r="BA2" s="57"/>
      <c r="BB2" s="57"/>
      <c r="BC2" s="57"/>
      <c r="BD2" s="57"/>
      <c r="BE2" s="64" t="s">
        <v>37</v>
      </c>
      <c r="BG2" s="63"/>
      <c r="BH2" s="57"/>
      <c r="BI2" s="57"/>
      <c r="BJ2" s="57"/>
      <c r="BK2" s="57"/>
      <c r="BL2" s="57"/>
      <c r="BM2" s="64" t="s">
        <v>37</v>
      </c>
      <c r="BO2" s="63"/>
      <c r="BP2" s="57"/>
      <c r="BQ2" s="57"/>
      <c r="BR2" s="57"/>
      <c r="BS2" s="57"/>
      <c r="BT2" s="57"/>
      <c r="BU2" s="64" t="s">
        <v>37</v>
      </c>
      <c r="BW2" s="63"/>
      <c r="BX2" s="57"/>
      <c r="BY2" s="57"/>
      <c r="BZ2" s="57"/>
      <c r="CA2" s="57"/>
      <c r="CB2" s="57"/>
      <c r="CC2" s="64" t="s">
        <v>37</v>
      </c>
      <c r="CE2" s="63"/>
      <c r="CF2" s="57"/>
      <c r="CG2" s="57"/>
      <c r="CH2" s="57"/>
      <c r="CI2" s="57"/>
      <c r="CJ2" s="57"/>
      <c r="CK2" s="64" t="s">
        <v>37</v>
      </c>
      <c r="CM2" s="63"/>
      <c r="CN2" s="57"/>
      <c r="CO2" s="57"/>
      <c r="CP2" s="57"/>
      <c r="CQ2" s="57"/>
      <c r="CR2" s="57"/>
      <c r="CS2" s="64" t="s">
        <v>37</v>
      </c>
      <c r="CU2" s="63"/>
      <c r="CV2" s="57"/>
      <c r="CW2" s="57"/>
      <c r="CX2" s="57"/>
      <c r="CY2" s="57"/>
      <c r="CZ2" s="57"/>
      <c r="DA2" s="64" t="s">
        <v>37</v>
      </c>
      <c r="DC2" s="63"/>
      <c r="DD2" s="57"/>
      <c r="DF2" s="55" t="s">
        <v>14</v>
      </c>
      <c r="DG2" s="65" t="s">
        <v>47</v>
      </c>
      <c r="DH2" s="65"/>
      <c r="DI2" s="65"/>
      <c r="DJ2" s="65"/>
      <c r="DK2" s="65"/>
      <c r="DL2" s="57"/>
      <c r="DN2" s="65" t="s">
        <v>47</v>
      </c>
      <c r="DU2" s="66" t="s">
        <v>47</v>
      </c>
    </row>
    <row r="3" spans="1:188" s="55" customFormat="1" ht="18.75" customHeight="1" x14ac:dyDescent="0.25">
      <c r="C3" s="63"/>
      <c r="D3" s="67" t="s">
        <v>23</v>
      </c>
      <c r="E3" s="68" t="s">
        <v>21</v>
      </c>
      <c r="F3" s="69" t="s">
        <v>24</v>
      </c>
      <c r="G3" s="67" t="s">
        <v>22</v>
      </c>
      <c r="H3" s="69" t="s">
        <v>24</v>
      </c>
      <c r="I3" s="70" t="s">
        <v>24</v>
      </c>
      <c r="J3" s="68" t="s">
        <v>25</v>
      </c>
      <c r="K3" s="71"/>
      <c r="L3" s="67" t="s">
        <v>23</v>
      </c>
      <c r="M3" s="68" t="s">
        <v>21</v>
      </c>
      <c r="N3" s="69" t="s">
        <v>24</v>
      </c>
      <c r="O3" s="67" t="s">
        <v>22</v>
      </c>
      <c r="P3" s="69" t="s">
        <v>24</v>
      </c>
      <c r="Q3" s="70" t="s">
        <v>24</v>
      </c>
      <c r="R3" s="68" t="s">
        <v>25</v>
      </c>
      <c r="S3" s="71"/>
      <c r="T3" s="67" t="s">
        <v>23</v>
      </c>
      <c r="U3" s="68" t="s">
        <v>21</v>
      </c>
      <c r="V3" s="69" t="s">
        <v>24</v>
      </c>
      <c r="W3" s="67" t="s">
        <v>22</v>
      </c>
      <c r="X3" s="69" t="s">
        <v>24</v>
      </c>
      <c r="Y3" s="70" t="s">
        <v>24</v>
      </c>
      <c r="Z3" s="68" t="s">
        <v>25</v>
      </c>
      <c r="AA3" s="71"/>
      <c r="AB3" s="67" t="s">
        <v>23</v>
      </c>
      <c r="AC3" s="68" t="s">
        <v>21</v>
      </c>
      <c r="AD3" s="69" t="s">
        <v>24</v>
      </c>
      <c r="AE3" s="67" t="s">
        <v>22</v>
      </c>
      <c r="AF3" s="69" t="s">
        <v>24</v>
      </c>
      <c r="AG3" s="70" t="s">
        <v>24</v>
      </c>
      <c r="AH3" s="68" t="s">
        <v>25</v>
      </c>
      <c r="AI3" s="71"/>
      <c r="AJ3" s="67" t="s">
        <v>23</v>
      </c>
      <c r="AK3" s="68" t="s">
        <v>21</v>
      </c>
      <c r="AL3" s="69" t="s">
        <v>24</v>
      </c>
      <c r="AM3" s="67" t="s">
        <v>22</v>
      </c>
      <c r="AN3" s="69" t="s">
        <v>24</v>
      </c>
      <c r="AO3" s="70" t="s">
        <v>24</v>
      </c>
      <c r="AP3" s="68" t="s">
        <v>25</v>
      </c>
      <c r="AQ3" s="71"/>
      <c r="AR3" s="67" t="s">
        <v>23</v>
      </c>
      <c r="AS3" s="68" t="s">
        <v>21</v>
      </c>
      <c r="AT3" s="69" t="s">
        <v>24</v>
      </c>
      <c r="AU3" s="67" t="s">
        <v>22</v>
      </c>
      <c r="AV3" s="69" t="s">
        <v>24</v>
      </c>
      <c r="AW3" s="70" t="s">
        <v>24</v>
      </c>
      <c r="AX3" s="68" t="s">
        <v>25</v>
      </c>
      <c r="AY3" s="71"/>
      <c r="AZ3" s="67" t="s">
        <v>23</v>
      </c>
      <c r="BA3" s="68" t="s">
        <v>21</v>
      </c>
      <c r="BB3" s="69" t="s">
        <v>24</v>
      </c>
      <c r="BC3" s="67" t="s">
        <v>22</v>
      </c>
      <c r="BD3" s="69" t="s">
        <v>24</v>
      </c>
      <c r="BE3" s="70" t="s">
        <v>24</v>
      </c>
      <c r="BF3" s="68" t="s">
        <v>25</v>
      </c>
      <c r="BG3" s="71"/>
      <c r="BH3" s="67" t="s">
        <v>23</v>
      </c>
      <c r="BI3" s="68" t="s">
        <v>21</v>
      </c>
      <c r="BJ3" s="69" t="s">
        <v>24</v>
      </c>
      <c r="BK3" s="67" t="s">
        <v>22</v>
      </c>
      <c r="BL3" s="69" t="s">
        <v>24</v>
      </c>
      <c r="BM3" s="70" t="s">
        <v>24</v>
      </c>
      <c r="BN3" s="68" t="s">
        <v>25</v>
      </c>
      <c r="BO3" s="71"/>
      <c r="BP3" s="67" t="s">
        <v>23</v>
      </c>
      <c r="BQ3" s="68" t="s">
        <v>21</v>
      </c>
      <c r="BR3" s="69" t="s">
        <v>24</v>
      </c>
      <c r="BS3" s="67" t="s">
        <v>22</v>
      </c>
      <c r="BT3" s="69" t="s">
        <v>24</v>
      </c>
      <c r="BU3" s="70" t="s">
        <v>24</v>
      </c>
      <c r="BV3" s="68" t="s">
        <v>25</v>
      </c>
      <c r="BW3" s="72"/>
      <c r="BX3" s="67" t="s">
        <v>23</v>
      </c>
      <c r="BY3" s="68" t="s">
        <v>21</v>
      </c>
      <c r="BZ3" s="69" t="s">
        <v>24</v>
      </c>
      <c r="CA3" s="67" t="s">
        <v>22</v>
      </c>
      <c r="CB3" s="69" t="s">
        <v>24</v>
      </c>
      <c r="CC3" s="70" t="s">
        <v>24</v>
      </c>
      <c r="CD3" s="68" t="s">
        <v>25</v>
      </c>
      <c r="CE3" s="72"/>
      <c r="CF3" s="67" t="s">
        <v>23</v>
      </c>
      <c r="CG3" s="68" t="s">
        <v>21</v>
      </c>
      <c r="CH3" s="69" t="s">
        <v>24</v>
      </c>
      <c r="CI3" s="67" t="s">
        <v>22</v>
      </c>
      <c r="CJ3" s="69" t="s">
        <v>24</v>
      </c>
      <c r="CK3" s="70" t="s">
        <v>24</v>
      </c>
      <c r="CL3" s="68" t="s">
        <v>25</v>
      </c>
      <c r="CM3" s="72"/>
      <c r="CN3" s="67" t="s">
        <v>23</v>
      </c>
      <c r="CO3" s="68" t="s">
        <v>21</v>
      </c>
      <c r="CP3" s="69" t="s">
        <v>24</v>
      </c>
      <c r="CQ3" s="67" t="s">
        <v>22</v>
      </c>
      <c r="CR3" s="69" t="s">
        <v>24</v>
      </c>
      <c r="CS3" s="70" t="s">
        <v>24</v>
      </c>
      <c r="CT3" s="68" t="s">
        <v>25</v>
      </c>
      <c r="CU3" s="72"/>
      <c r="CV3" s="67" t="s">
        <v>23</v>
      </c>
      <c r="CW3" s="68" t="s">
        <v>21</v>
      </c>
      <c r="CX3" s="69" t="s">
        <v>24</v>
      </c>
      <c r="CY3" s="67" t="s">
        <v>22</v>
      </c>
      <c r="CZ3" s="73" t="s">
        <v>24</v>
      </c>
      <c r="DA3" s="70" t="s">
        <v>24</v>
      </c>
      <c r="DB3" s="74" t="s">
        <v>25</v>
      </c>
      <c r="DC3" s="72"/>
      <c r="DD3" s="57"/>
      <c r="DE3" s="75"/>
      <c r="DF3" s="76">
        <v>45430</v>
      </c>
      <c r="DG3" s="77" t="s">
        <v>46</v>
      </c>
      <c r="DH3" s="110" t="s">
        <v>21</v>
      </c>
      <c r="DI3" s="95" t="s">
        <v>22</v>
      </c>
      <c r="DJ3" s="77"/>
      <c r="DK3" s="77"/>
      <c r="DL3" s="78"/>
      <c r="DN3" s="77" t="s">
        <v>46</v>
      </c>
      <c r="DO3" s="79" t="s">
        <v>21</v>
      </c>
      <c r="DP3" s="80" t="s">
        <v>22</v>
      </c>
      <c r="DQ3" s="109"/>
      <c r="DR3" s="109"/>
      <c r="DT3" s="81" t="s">
        <v>39</v>
      </c>
      <c r="DU3" s="82" t="s">
        <v>46</v>
      </c>
      <c r="DV3" s="83" t="s">
        <v>0</v>
      </c>
      <c r="DW3" s="84">
        <v>45385</v>
      </c>
      <c r="DX3" s="84">
        <v>45392</v>
      </c>
      <c r="DY3" s="84">
        <v>45399</v>
      </c>
      <c r="DZ3" s="84">
        <v>45413</v>
      </c>
      <c r="EA3" s="84">
        <v>45420</v>
      </c>
      <c r="EB3" s="84">
        <v>45427</v>
      </c>
      <c r="EC3" s="84">
        <v>45434</v>
      </c>
      <c r="ED3" s="84">
        <v>45448</v>
      </c>
      <c r="EE3" s="84">
        <v>45455</v>
      </c>
      <c r="EF3" s="84">
        <v>45462</v>
      </c>
      <c r="EG3" s="84"/>
      <c r="EH3" s="68"/>
      <c r="EI3" s="68"/>
      <c r="EK3" s="81" t="s">
        <v>40</v>
      </c>
      <c r="EL3" s="83" t="s">
        <v>0</v>
      </c>
      <c r="EM3" s="84">
        <v>45385</v>
      </c>
      <c r="EN3" s="84">
        <v>45392</v>
      </c>
      <c r="EO3" s="84">
        <v>45399</v>
      </c>
      <c r="EP3" s="84">
        <v>45413</v>
      </c>
      <c r="EQ3" s="84">
        <v>45420</v>
      </c>
      <c r="ER3" s="84">
        <v>45427</v>
      </c>
      <c r="ES3" s="84">
        <v>45434</v>
      </c>
      <c r="ET3" s="84">
        <v>45448</v>
      </c>
      <c r="EU3" s="84">
        <v>45455</v>
      </c>
      <c r="EV3" s="84">
        <v>45462</v>
      </c>
      <c r="EW3" s="85"/>
      <c r="EX3" s="68"/>
      <c r="EY3" s="68"/>
      <c r="FA3" s="81" t="s">
        <v>41</v>
      </c>
      <c r="FB3" s="83" t="s">
        <v>0</v>
      </c>
      <c r="FC3" s="84">
        <v>45385</v>
      </c>
      <c r="FD3" s="84">
        <v>45392</v>
      </c>
      <c r="FE3" s="84">
        <v>45399</v>
      </c>
      <c r="FF3" s="84">
        <v>45413</v>
      </c>
      <c r="FG3" s="84">
        <v>45420</v>
      </c>
      <c r="FH3" s="84">
        <v>45427</v>
      </c>
      <c r="FI3" s="84">
        <v>45434</v>
      </c>
      <c r="FJ3" s="84">
        <v>45448</v>
      </c>
      <c r="FK3" s="84">
        <v>45455</v>
      </c>
      <c r="FL3" s="84">
        <v>45462</v>
      </c>
      <c r="FM3" s="84"/>
      <c r="FN3" s="68"/>
      <c r="FO3" s="68"/>
      <c r="FR3" s="208" t="s">
        <v>83</v>
      </c>
      <c r="FS3" s="206">
        <v>1</v>
      </c>
      <c r="FT3" s="206">
        <v>2</v>
      </c>
      <c r="FU3" s="206">
        <v>3</v>
      </c>
      <c r="FV3" s="206">
        <v>4</v>
      </c>
      <c r="FW3" s="206">
        <v>5</v>
      </c>
      <c r="FX3" s="206">
        <v>6</v>
      </c>
      <c r="FY3" s="206">
        <v>7</v>
      </c>
      <c r="FZ3" s="206">
        <v>8</v>
      </c>
      <c r="GA3" s="206">
        <v>9</v>
      </c>
      <c r="GB3" s="206">
        <v>10</v>
      </c>
      <c r="GC3" s="206">
        <v>11</v>
      </c>
      <c r="GD3" s="206">
        <v>12</v>
      </c>
      <c r="GE3" s="206">
        <v>13</v>
      </c>
      <c r="GF3" s="105"/>
    </row>
    <row r="4" spans="1:188" ht="15.75" x14ac:dyDescent="0.25">
      <c r="A4" s="183">
        <v>1</v>
      </c>
      <c r="B4" s="86" t="s">
        <v>43</v>
      </c>
      <c r="C4" s="6"/>
      <c r="D4" s="188">
        <v>27</v>
      </c>
      <c r="E4" s="189">
        <v>3</v>
      </c>
      <c r="F4" s="20">
        <v>11</v>
      </c>
      <c r="G4" s="189">
        <v>2870</v>
      </c>
      <c r="H4" s="20">
        <v>11</v>
      </c>
      <c r="I4" s="70">
        <f>IF(F4+H4=0,0,SUM(F4+H4))</f>
        <v>22</v>
      </c>
      <c r="J4" s="10">
        <f>RANK(I4,$I$4:$I$32,1)</f>
        <v>10</v>
      </c>
      <c r="K4" s="11"/>
      <c r="L4" s="190">
        <v>10</v>
      </c>
      <c r="M4" s="191">
        <v>5</v>
      </c>
      <c r="N4" s="20">
        <f>_xlfn.IFNA(RANK(M4,$M$4:$M$32,0),0)</f>
        <v>12</v>
      </c>
      <c r="O4" s="191">
        <v>3330</v>
      </c>
      <c r="P4" s="20">
        <f>_xlfn.IFNA(RANK(O4,$O$4:$O$32,0),0)</f>
        <v>9</v>
      </c>
      <c r="Q4" s="70">
        <f>IF(N4+P4=0,0,SUM(N4+P4))</f>
        <v>21</v>
      </c>
      <c r="R4" s="10">
        <f>RANK(Q4,$Q$4:$Q$32,1)</f>
        <v>12</v>
      </c>
      <c r="S4" s="11"/>
      <c r="T4" s="190">
        <v>10</v>
      </c>
      <c r="U4" s="191">
        <v>7</v>
      </c>
      <c r="V4" s="20">
        <f>_xlfn.IFNA(RANK(U4,$U$4:$U$32,0),0)</f>
        <v>5</v>
      </c>
      <c r="W4" s="191">
        <v>3880</v>
      </c>
      <c r="X4" s="20">
        <f>_xlfn.IFNA(RANK(W4,$W$4:$W$32,0),0)</f>
        <v>10</v>
      </c>
      <c r="Y4" s="70">
        <f>IF(V4+X4=0,0,SUM(V4+X4))</f>
        <v>15</v>
      </c>
      <c r="Z4" s="10">
        <f>RANK(Y4,$Y$4:$Y$32,1)</f>
        <v>7</v>
      </c>
      <c r="AA4" s="11"/>
      <c r="AB4" s="190">
        <v>30</v>
      </c>
      <c r="AC4" s="191">
        <v>0</v>
      </c>
      <c r="AD4" s="20">
        <f>_xlfn.IFNA(RANK(AC4,$AC$4:$AC$32,0),0)</f>
        <v>16</v>
      </c>
      <c r="AE4" s="191">
        <v>0</v>
      </c>
      <c r="AF4" s="20">
        <f>_xlfn.IFNA(RANK(AE4,$AE$4:$AE$32,0),0)</f>
        <v>16</v>
      </c>
      <c r="AG4" s="70">
        <f>IF(AD4+AF4=0,0,SUM(AD4+AF4))</f>
        <v>32</v>
      </c>
      <c r="AH4" s="10">
        <f>RANK(AG4,$AG$4:$AG$32,1)</f>
        <v>16</v>
      </c>
      <c r="AI4" s="11"/>
      <c r="AJ4" s="190">
        <v>3</v>
      </c>
      <c r="AK4" s="191">
        <v>2</v>
      </c>
      <c r="AL4" s="20">
        <f>_xlfn.IFNA(RANK(AK4,$AK$4:$AK$32,0),0)</f>
        <v>11</v>
      </c>
      <c r="AM4" s="191">
        <v>1920</v>
      </c>
      <c r="AN4" s="20">
        <f>_xlfn.IFNA(RANK(AM4,$AM$4:$AM$32,0),0)</f>
        <v>16</v>
      </c>
      <c r="AO4" s="70">
        <f>IF(AL4+AN4=0,0,SUM(AL4+AN4))</f>
        <v>27</v>
      </c>
      <c r="AP4" s="10">
        <f>RANK(AO4,$AO$4:$AO$32,1)</f>
        <v>15</v>
      </c>
      <c r="AQ4" s="11"/>
      <c r="AR4" s="190">
        <v>29</v>
      </c>
      <c r="AS4" s="191">
        <v>3</v>
      </c>
      <c r="AT4" s="20">
        <f>_xlfn.IFNA(RANK(AS4,$AS$4:$AS$32,0),0)</f>
        <v>14</v>
      </c>
      <c r="AU4" s="191">
        <v>3080</v>
      </c>
      <c r="AV4" s="20">
        <f>_xlfn.IFNA(RANK(AU4,$AU$4:$AU$32,0),0)</f>
        <v>10</v>
      </c>
      <c r="AW4" s="70">
        <f>IF(AT4+AV4=0,0,SUM(AT4+AV4))</f>
        <v>24</v>
      </c>
      <c r="AX4" s="10">
        <f>RANK(AW4,$AW$4:$AW$32,1)</f>
        <v>14</v>
      </c>
      <c r="AY4" s="11"/>
      <c r="AZ4" s="202"/>
      <c r="BA4" s="203"/>
      <c r="BB4" s="20">
        <v>16</v>
      </c>
      <c r="BC4" s="203"/>
      <c r="BD4" s="20">
        <v>16</v>
      </c>
      <c r="BE4" s="70">
        <f>IF(+BD4=0,0,SUM(BB4+BD4))</f>
        <v>32</v>
      </c>
      <c r="BF4" s="10">
        <f>RANK(BE4,$BE$4:$BE$32,1)</f>
        <v>16</v>
      </c>
      <c r="BG4" s="11"/>
      <c r="BH4" s="190">
        <v>1</v>
      </c>
      <c r="BI4" s="191">
        <v>3</v>
      </c>
      <c r="BJ4" s="20">
        <f>_xlfn.IFNA(RANK(BI4,$BI$4:$BI$32,0),0)</f>
        <v>16</v>
      </c>
      <c r="BK4" s="191">
        <v>2140</v>
      </c>
      <c r="BL4" s="20">
        <f>_xlfn.IFNA(RANK(BK4,$BK$4:$BK$32,0),0)</f>
        <v>16</v>
      </c>
      <c r="BM4" s="70">
        <f>IF(BJ4+BL4=0,0,SUM(BJ4+BL4))</f>
        <v>32</v>
      </c>
      <c r="BN4" s="10">
        <f>RANK(BM4,$BM$4:$BM$32,1)</f>
        <v>17</v>
      </c>
      <c r="BO4" s="11"/>
      <c r="BP4" s="190">
        <v>20</v>
      </c>
      <c r="BQ4" s="191">
        <v>5</v>
      </c>
      <c r="BR4" s="20">
        <f>_xlfn.IFNA(RANK(BQ4,$BQ$4:$BQ$32,0),0)</f>
        <v>13</v>
      </c>
      <c r="BS4" s="191">
        <v>5840</v>
      </c>
      <c r="BT4" s="20">
        <f>_xlfn.IFNA(RANK(BS4,$BS$4:$BS$32,0),0)</f>
        <v>10</v>
      </c>
      <c r="BU4" s="70">
        <f>IF(BR4+BT4=0,0,SUM(BR4+BT4))</f>
        <v>23</v>
      </c>
      <c r="BV4" s="10">
        <f>RANK(BU4,$BU$4:$BU$32,1)</f>
        <v>14</v>
      </c>
      <c r="BW4" s="11"/>
      <c r="BX4" s="205">
        <v>30</v>
      </c>
      <c r="BY4" s="212">
        <v>10</v>
      </c>
      <c r="BZ4" s="20">
        <f>_xlfn.IFNA(RANK(BY4,$BY$4:$BY$32,0),0)</f>
        <v>10</v>
      </c>
      <c r="CA4" s="212">
        <v>6020</v>
      </c>
      <c r="CB4" s="20">
        <f>_xlfn.IFNA(RANK(CA4,$CA$4:$CA$32,0),0)</f>
        <v>4</v>
      </c>
      <c r="CC4" s="70">
        <f>IF(BZ4+CB4=0,0,SUM(BZ4+CB4))</f>
        <v>14</v>
      </c>
      <c r="CD4" s="10">
        <f>RANK(CC4,$CC$4:$CC$32,1)</f>
        <v>5</v>
      </c>
      <c r="CE4" s="11"/>
      <c r="CF4" s="70"/>
      <c r="CG4" s="70"/>
      <c r="CH4" s="20">
        <f>_xlfn.IFNA(RANK(CG4,$CG$4:$CG$32,0),0)</f>
        <v>0</v>
      </c>
      <c r="CI4" s="70"/>
      <c r="CJ4" s="20">
        <f>_xlfn.IFNA(RANK(CI4,$CI$4:$CI$32,0),0)</f>
        <v>0</v>
      </c>
      <c r="CK4" s="70">
        <f>IF(CH4+CJ4=0,0,SUM(CH4+CJ4))</f>
        <v>0</v>
      </c>
      <c r="CL4" s="10">
        <f>RANK(CK4,$CK$4:$CK$32,1)</f>
        <v>1</v>
      </c>
      <c r="CM4" s="11"/>
      <c r="CN4" s="70"/>
      <c r="CO4" s="70"/>
      <c r="CP4" s="20">
        <f>_xlfn.IFNA(RANK(CO4,$CO$4:$CO$32,0),0)</f>
        <v>0</v>
      </c>
      <c r="CQ4" s="70"/>
      <c r="CR4" s="20">
        <f>_xlfn.IFNA(RANK(CQ4,$CQ$4:$CQ$32,0),0)</f>
        <v>0</v>
      </c>
      <c r="CS4" s="70">
        <f>IF(CP4+CR4=0,0,SUM(CP4+CR4))</f>
        <v>0</v>
      </c>
      <c r="CT4" s="10">
        <f>RANK(CS4,$CS$4:$CS$32,1)</f>
        <v>1</v>
      </c>
      <c r="CU4" s="11"/>
      <c r="CV4" s="70"/>
      <c r="CW4" s="70"/>
      <c r="CX4" s="20">
        <f>_xlfn.IFNA(RANK(CW4,$CW$4:$CW$32,0),0)</f>
        <v>0</v>
      </c>
      <c r="CY4" s="70"/>
      <c r="CZ4" s="20">
        <f>_xlfn.IFNA(RANK(CY4,$CY$4:$CY$32,0),0)</f>
        <v>0</v>
      </c>
      <c r="DA4" s="70">
        <f>IF(CX4+CZ4=0,0,SUM(CX4+CZ4))</f>
        <v>0</v>
      </c>
      <c r="DB4" s="10">
        <f>RANK(DA4,$DA$4:$DA$32,1)</f>
        <v>1</v>
      </c>
      <c r="DC4" s="7"/>
      <c r="DD4" s="9"/>
      <c r="DE4" s="12">
        <v>1</v>
      </c>
      <c r="DF4" s="12" t="str" cm="1">
        <f t="array" ref="DF4:DK32">_xlfn._xlws.SORT(DM4:DR32,5,-1)</f>
        <v>Jos Selder</v>
      </c>
      <c r="DG4" s="12">
        <v>66</v>
      </c>
      <c r="DH4" s="12">
        <v>118</v>
      </c>
      <c r="DI4" s="12">
        <v>58240</v>
      </c>
      <c r="DJ4" s="15">
        <v>-65999882</v>
      </c>
      <c r="DK4" s="132">
        <v>-197941760</v>
      </c>
      <c r="DL4" s="120"/>
      <c r="DM4" s="53" t="str">
        <f t="shared" ref="DM4:DM32" si="0">B4</f>
        <v>Casper Geerlings</v>
      </c>
      <c r="DN4" s="4">
        <f>SUM(DU4)</f>
        <v>178</v>
      </c>
      <c r="DO4" s="4">
        <f t="shared" ref="DO4:DO32" si="1">SUM(E4+M4+U4+AC4+AK4+AS4+BA4+BI4+BQ4+BY4+CG4+CO4+CW4)</f>
        <v>38</v>
      </c>
      <c r="DP4" s="4">
        <f t="shared" ref="DP4:DP32" si="2">SUM(G4+O4+W4+AE4+AM4+AU4+BC4+BK4+BS4+CA4+CI4+CQ4+CY4)</f>
        <v>29080</v>
      </c>
      <c r="DQ4" s="4">
        <f>DN4*-1000000+DO4</f>
        <v>-177999962</v>
      </c>
      <c r="DR4" s="4">
        <f>DN4*-3000000+DP4</f>
        <v>-533970920</v>
      </c>
      <c r="DT4" s="3" t="str">
        <f t="shared" ref="DT4:DT32" si="3">B4</f>
        <v>Casper Geerlings</v>
      </c>
      <c r="DU4" s="58">
        <f>SUM(DW4:EI4)-LARGE(DW4:EI4,2)-LARGE(DW4:EI4,1)</f>
        <v>178</v>
      </c>
      <c r="DV4" s="1">
        <f>SUM(DW4:EI4)</f>
        <v>242</v>
      </c>
      <c r="DW4" s="1">
        <f t="shared" ref="DW4:DW32" si="4">SUM(I4)</f>
        <v>22</v>
      </c>
      <c r="DX4" s="1">
        <f t="shared" ref="DX4:DX32" si="5">SUM(Q4)</f>
        <v>21</v>
      </c>
      <c r="DY4" s="1">
        <f t="shared" ref="DY4:DY32" si="6">SUM(Y4)</f>
        <v>15</v>
      </c>
      <c r="DZ4" s="1">
        <f t="shared" ref="DZ4:DZ32" si="7">SUM(AG4)</f>
        <v>32</v>
      </c>
      <c r="EA4" s="1">
        <f t="shared" ref="EA4:EA32" si="8">SUM(AO4)</f>
        <v>27</v>
      </c>
      <c r="EB4" s="1">
        <f t="shared" ref="EB4:EB32" si="9">SUM(AW4)</f>
        <v>24</v>
      </c>
      <c r="EC4" s="1">
        <f t="shared" ref="EC4:EC32" si="10">SUM(BE4)</f>
        <v>32</v>
      </c>
      <c r="ED4" s="1">
        <f t="shared" ref="ED4:ED32" si="11">SUM(BM4)</f>
        <v>32</v>
      </c>
      <c r="EE4" s="1">
        <f t="shared" ref="EE4:EE32" si="12">SUM(BU4)</f>
        <v>23</v>
      </c>
      <c r="EF4" s="1">
        <f t="shared" ref="EF4:EF32" si="13">SUM(CC4)</f>
        <v>14</v>
      </c>
      <c r="EG4" s="1">
        <f t="shared" ref="EG4:EG32" si="14">SUM(CK4)</f>
        <v>0</v>
      </c>
      <c r="EH4" s="1">
        <f t="shared" ref="EH4:EH32" si="15">SUM(CS4)</f>
        <v>0</v>
      </c>
      <c r="EI4" s="1">
        <f t="shared" ref="EI4:EI32" si="16">SUM(DA4)</f>
        <v>0</v>
      </c>
      <c r="EK4" s="3" t="str">
        <f t="shared" ref="EK4:EK32" si="17">B4</f>
        <v>Casper Geerlings</v>
      </c>
      <c r="EL4" s="1">
        <f t="shared" ref="EL4:EL32" si="18">SUM(EM4:EY4)</f>
        <v>38</v>
      </c>
      <c r="EM4" s="16">
        <f t="shared" ref="EM4:EM32" si="19">SUM(E4)</f>
        <v>3</v>
      </c>
      <c r="EN4" s="16">
        <f t="shared" ref="EN4:EN32" si="20">SUM(M4)</f>
        <v>5</v>
      </c>
      <c r="EO4" s="16">
        <f t="shared" ref="EO4:EO32" si="21">SUM(U4)</f>
        <v>7</v>
      </c>
      <c r="EP4" s="16">
        <f t="shared" ref="EP4:EP32" si="22">SUM(AC4)</f>
        <v>0</v>
      </c>
      <c r="EQ4" s="16">
        <f t="shared" ref="EQ4:EQ32" si="23">SUM(AK4)</f>
        <v>2</v>
      </c>
      <c r="ER4" s="16">
        <f t="shared" ref="ER4:ER32" si="24">SUM(AS4)</f>
        <v>3</v>
      </c>
      <c r="ES4" s="16">
        <f t="shared" ref="ES4:ES32" si="25">SUM(BA4)</f>
        <v>0</v>
      </c>
      <c r="ET4" s="16">
        <f t="shared" ref="ET4:ET32" si="26">SUM(BI4)</f>
        <v>3</v>
      </c>
      <c r="EU4" s="16">
        <f t="shared" ref="EU4:EU32" si="27">SUM(BQ4)</f>
        <v>5</v>
      </c>
      <c r="EV4" s="16">
        <f t="shared" ref="EV4:EV32" si="28">SUM(BY4)</f>
        <v>10</v>
      </c>
      <c r="EW4" s="16">
        <f t="shared" ref="EW4:EW32" si="29">SUM(CG4)</f>
        <v>0</v>
      </c>
      <c r="EX4" s="16">
        <f t="shared" ref="EX4:EX32" si="30">SUM(CO4)</f>
        <v>0</v>
      </c>
      <c r="EY4" s="16">
        <f t="shared" ref="EY4:EY32" si="31">SUM(CW4)</f>
        <v>0</v>
      </c>
      <c r="FA4" s="3" t="str">
        <f t="shared" ref="FA4:FA32" si="32">B4</f>
        <v>Casper Geerlings</v>
      </c>
      <c r="FB4" s="1">
        <f>SUM(FC4:FO4)</f>
        <v>29080</v>
      </c>
      <c r="FC4" s="1">
        <f t="shared" ref="FC4:FC32" si="33">SUM(G4)</f>
        <v>2870</v>
      </c>
      <c r="FD4" s="1">
        <f t="shared" ref="FD4:FD32" si="34">SUM(O4)</f>
        <v>3330</v>
      </c>
      <c r="FE4" s="1">
        <f t="shared" ref="FE4:FE32" si="35">SUM(W4)</f>
        <v>3880</v>
      </c>
      <c r="FF4" s="1">
        <f t="shared" ref="FF4:FF32" si="36">SUM(AE4)</f>
        <v>0</v>
      </c>
      <c r="FG4" s="1">
        <f t="shared" ref="FG4:FG32" si="37">SUM(AM4)</f>
        <v>1920</v>
      </c>
      <c r="FH4" s="16">
        <f t="shared" ref="FH4:FH32" si="38">SUM(AU4)</f>
        <v>3080</v>
      </c>
      <c r="FI4" s="16">
        <f t="shared" ref="FI4:FI32" si="39">SUM(BC4)</f>
        <v>0</v>
      </c>
      <c r="FJ4" s="16">
        <f t="shared" ref="FJ4:FJ32" si="40">SUM(BK4)</f>
        <v>2140</v>
      </c>
      <c r="FK4" s="16">
        <f t="shared" ref="FK4:FK32" si="41">SUM(BS4)</f>
        <v>5840</v>
      </c>
      <c r="FL4" s="16">
        <f t="shared" ref="FL4:FL32" si="42">SUM(CA4)</f>
        <v>6020</v>
      </c>
      <c r="FM4" s="16">
        <f t="shared" ref="FM4:FM32" si="43">SUM(CI4)</f>
        <v>0</v>
      </c>
      <c r="FN4" s="16">
        <f t="shared" ref="FN4:FN32" si="44">SUM(CQ4)</f>
        <v>0</v>
      </c>
      <c r="FO4" s="16">
        <f t="shared" ref="FO4:FO32" si="45">SUM(CY4)</f>
        <v>0</v>
      </c>
      <c r="FR4" s="204" t="str">
        <f>B4</f>
        <v>Casper Geerlings</v>
      </c>
      <c r="FS4" s="1">
        <f>IF(D4&gt;=1,1,0)</f>
        <v>1</v>
      </c>
      <c r="FT4" s="1">
        <f>IF(L4&gt;=1,1,0)</f>
        <v>1</v>
      </c>
      <c r="FU4" s="1">
        <f>IF(T4&gt;=1,1,0)</f>
        <v>1</v>
      </c>
      <c r="FV4" s="1">
        <f>IF(AB4&gt;=1,1,0)</f>
        <v>1</v>
      </c>
      <c r="FW4" s="1">
        <f>IF(AJ4&gt;=1,1,0)</f>
        <v>1</v>
      </c>
      <c r="FX4" s="1">
        <f>IF(AR4&gt;=1,1,0)</f>
        <v>1</v>
      </c>
      <c r="FY4" s="1">
        <f>IF(AZ4&gt;=1,1,0)</f>
        <v>0</v>
      </c>
      <c r="FZ4" s="1">
        <f>IF(BH4&gt;=1,1,0)</f>
        <v>1</v>
      </c>
      <c r="GA4" s="1">
        <f>IF(BP4&gt;=1,1,0)</f>
        <v>1</v>
      </c>
      <c r="GB4" s="1">
        <f>IF(BX4&gt;=1,1,0)</f>
        <v>1</v>
      </c>
      <c r="GC4" s="1">
        <f>IF(CF4&gt;=1,1,0)</f>
        <v>0</v>
      </c>
      <c r="GD4" s="1">
        <f>IF(CN4&gt;=1,1,0)</f>
        <v>0</v>
      </c>
      <c r="GE4" s="1">
        <f>IF(CV4&gt;=1,1,0)</f>
        <v>0</v>
      </c>
      <c r="GF4" s="157">
        <f>SUM(FS4:GE4)</f>
        <v>9</v>
      </c>
    </row>
    <row r="5" spans="1:188" ht="15.75" x14ac:dyDescent="0.25">
      <c r="A5" s="183">
        <v>2</v>
      </c>
      <c r="B5" s="86" t="s">
        <v>1</v>
      </c>
      <c r="C5" s="6"/>
      <c r="D5" s="188">
        <v>31</v>
      </c>
      <c r="E5" s="189">
        <v>7</v>
      </c>
      <c r="F5" s="21">
        <v>7</v>
      </c>
      <c r="G5" s="189">
        <v>2110</v>
      </c>
      <c r="H5" s="21">
        <v>16</v>
      </c>
      <c r="I5" s="70">
        <f t="shared" ref="I5:I32" si="46">IF(F5+H5=0,0,SUM(F5+H5))</f>
        <v>23</v>
      </c>
      <c r="J5" s="1">
        <f t="shared" ref="J5:J32" si="47">RANK(I5,$I$4:$I$32,1)</f>
        <v>11</v>
      </c>
      <c r="K5" s="5"/>
      <c r="L5" s="190">
        <v>20</v>
      </c>
      <c r="M5" s="191">
        <v>13</v>
      </c>
      <c r="N5" s="21">
        <f t="shared" ref="N5:N25" si="48">_xlfn.IFNA(RANK(M5,$M$4:$M$32,0),0)</f>
        <v>4</v>
      </c>
      <c r="O5" s="191">
        <v>2420</v>
      </c>
      <c r="P5" s="21">
        <f t="shared" ref="P5:P25" si="49">_xlfn.IFNA(RANK(O5,$O$4:$O$32,0),0)</f>
        <v>12</v>
      </c>
      <c r="Q5" s="70">
        <f t="shared" ref="Q5:Q32" si="50">IF(N5+P5=0,0,SUM(N5+P5))</f>
        <v>16</v>
      </c>
      <c r="R5" s="1">
        <f t="shared" ref="R5:R32" si="51">RANK(Q5,$Q$4:$Q$32,1)</f>
        <v>8</v>
      </c>
      <c r="S5" s="5"/>
      <c r="T5" s="190"/>
      <c r="U5" s="191"/>
      <c r="V5" s="21">
        <v>17</v>
      </c>
      <c r="W5" s="191"/>
      <c r="X5" s="21">
        <v>17</v>
      </c>
      <c r="Y5" s="70">
        <f t="shared" ref="Y5:Y32" si="52">IF(V5+X5=0,0,SUM(V5+X5))</f>
        <v>34</v>
      </c>
      <c r="Z5" s="1">
        <f t="shared" ref="Z5:Z32" si="53">RANK(Y5,$Y$4:$Y$32,1)</f>
        <v>17</v>
      </c>
      <c r="AA5" s="5"/>
      <c r="AB5" s="190">
        <v>21</v>
      </c>
      <c r="AC5" s="191">
        <v>12</v>
      </c>
      <c r="AD5" s="21">
        <f t="shared" ref="AD5:AD25" si="54">_xlfn.IFNA(RANK(AC5,$AC$4:$AC$32,0),0)</f>
        <v>4</v>
      </c>
      <c r="AE5" s="191">
        <v>4600</v>
      </c>
      <c r="AF5" s="21">
        <f t="shared" ref="AF5:AF25" si="55">_xlfn.IFNA(RANK(AE5,$AE$4:$AE$32,0),0)</f>
        <v>5</v>
      </c>
      <c r="AG5" s="70">
        <f t="shared" ref="AG5:AG32" si="56">IF(AD5+AF5=0,0,SUM(AD5+AF5))</f>
        <v>9</v>
      </c>
      <c r="AH5" s="1">
        <f t="shared" ref="AH5:AH32" si="57">RANK(AG5,$AG$4:$AG$32,1)</f>
        <v>3</v>
      </c>
      <c r="AI5" s="5"/>
      <c r="AJ5" s="190">
        <v>20</v>
      </c>
      <c r="AK5" s="191">
        <v>4</v>
      </c>
      <c r="AL5" s="21">
        <f t="shared" ref="AL5:AL25" si="58">_xlfn.IFNA(RANK(AK5,$AK$4:$AK$32,0),0)</f>
        <v>9</v>
      </c>
      <c r="AM5" s="191">
        <v>4980</v>
      </c>
      <c r="AN5" s="21">
        <f t="shared" ref="AN5:AN25" si="59">_xlfn.IFNA(RANK(AM5,$AM$4:$AM$32,0),0)</f>
        <v>5</v>
      </c>
      <c r="AO5" s="70">
        <f t="shared" ref="AO5:AO32" si="60">IF(AL5+AN5=0,0,SUM(AL5+AN5))</f>
        <v>14</v>
      </c>
      <c r="AP5" s="1">
        <f t="shared" ref="AP5:AP32" si="61">RANK(AO5,$AO$4:$AO$32,1)</f>
        <v>7</v>
      </c>
      <c r="AQ5" s="5"/>
      <c r="AR5" s="190">
        <v>8</v>
      </c>
      <c r="AS5" s="191">
        <v>16</v>
      </c>
      <c r="AT5" s="21">
        <f t="shared" ref="AT5:AT24" si="62">_xlfn.IFNA(RANK(AS5,$AS$4:$AS$32,0),0)</f>
        <v>1</v>
      </c>
      <c r="AU5" s="191">
        <v>4960</v>
      </c>
      <c r="AV5" s="21">
        <f t="shared" ref="AV5:AV24" si="63">_xlfn.IFNA(RANK(AU5,$AU$4:$AU$32,0),0)</f>
        <v>3</v>
      </c>
      <c r="AW5" s="70">
        <f t="shared" ref="AW5:AW32" si="64">IF(AT5+AV5=0,0,SUM(AT5+AV5))</f>
        <v>4</v>
      </c>
      <c r="AX5" s="1">
        <f t="shared" ref="AX5:AX32" si="65">RANK(AW5,$AW$4:$AW$32,1)</f>
        <v>1</v>
      </c>
      <c r="AY5" s="5"/>
      <c r="AZ5" s="202">
        <v>29</v>
      </c>
      <c r="BA5" s="203">
        <v>1</v>
      </c>
      <c r="BB5" s="21">
        <f t="shared" ref="BB5:BB24" si="66">_xlfn.IFNA(RANK(BA5,$BA$4:$BA$32,0),0)</f>
        <v>15</v>
      </c>
      <c r="BC5" s="203">
        <v>2100</v>
      </c>
      <c r="BD5" s="21">
        <f t="shared" ref="BD5:BD24" si="67">_xlfn.IFNA(RANK(BC5,$BC$4:$BC$32,0),0)</f>
        <v>15</v>
      </c>
      <c r="BE5" s="70">
        <f t="shared" ref="BE5:BE32" si="68">IF(+BD5=0,0,SUM(BB5+BD5))</f>
        <v>30</v>
      </c>
      <c r="BF5" s="1">
        <f t="shared" ref="BF5:BF32" si="69">RANK(BE5,$BE$4:$BE$32,1)</f>
        <v>15</v>
      </c>
      <c r="BG5" s="5"/>
      <c r="BH5" s="190">
        <v>32</v>
      </c>
      <c r="BI5" s="191">
        <v>11</v>
      </c>
      <c r="BJ5" s="20">
        <f t="shared" ref="BJ5:BJ25" si="70">_xlfn.IFNA(RANK(BI5,$BI$4:$BI$32,0),0)</f>
        <v>4</v>
      </c>
      <c r="BK5" s="191">
        <v>2340</v>
      </c>
      <c r="BL5" s="20">
        <f t="shared" ref="BL5:BL25" si="71">_xlfn.IFNA(RANK(BK5,$BK$4:$BK$32,0),0)</f>
        <v>13</v>
      </c>
      <c r="BM5" s="70">
        <f t="shared" ref="BM5:BM32" si="72">IF(BJ5+BL5=0,0,SUM(BJ5+BL5))</f>
        <v>17</v>
      </c>
      <c r="BN5" s="1">
        <f t="shared" ref="BN5:BN32" si="73">RANK(BM5,$BM$4:$BM$32,1)</f>
        <v>9</v>
      </c>
      <c r="BO5" s="5"/>
      <c r="BP5" s="190">
        <v>9</v>
      </c>
      <c r="BQ5" s="191">
        <v>12</v>
      </c>
      <c r="BR5" s="21">
        <f t="shared" ref="BR5:BR25" si="74">_xlfn.IFNA(RANK(BQ5,$BQ$4:$BQ$32,0),0)</f>
        <v>3</v>
      </c>
      <c r="BS5" s="191">
        <v>6020</v>
      </c>
      <c r="BT5" s="21">
        <f t="shared" ref="BT5:BT25" si="75">_xlfn.IFNA(RANK(BS5,$BS$4:$BS$32,0),0)</f>
        <v>9</v>
      </c>
      <c r="BU5" s="70">
        <f t="shared" ref="BU5:BU32" si="76">IF(BR5+BT5=0,0,SUM(BR5+BT5))</f>
        <v>12</v>
      </c>
      <c r="BV5" s="10">
        <f t="shared" ref="BV5:BV32" si="77">RANK(BU5,$BU$4:$BU$32,1)</f>
        <v>5</v>
      </c>
      <c r="BW5" s="5"/>
      <c r="BX5" s="205">
        <v>22</v>
      </c>
      <c r="BY5" s="212">
        <v>15</v>
      </c>
      <c r="BZ5" s="20">
        <f t="shared" ref="BZ5:BZ25" si="78">_xlfn.IFNA(RANK(BY5,$BY$4:$BY$32,0),0)</f>
        <v>4</v>
      </c>
      <c r="CA5" s="212">
        <v>5760</v>
      </c>
      <c r="CB5" s="20">
        <f t="shared" ref="CB5:CB25" si="79">_xlfn.IFNA(RANK(CA5,$CA$4:$CA$32,0),0)</f>
        <v>6</v>
      </c>
      <c r="CC5" s="70">
        <f t="shared" ref="CC5:CC32" si="80">IF(BZ5+CB5=0,0,SUM(BZ5+CB5))</f>
        <v>10</v>
      </c>
      <c r="CD5" s="10">
        <f t="shared" ref="CD5:CD32" si="81">RANK(CC5,$CC$4:$CC$32,1)</f>
        <v>2</v>
      </c>
      <c r="CE5" s="5"/>
      <c r="CF5" s="68"/>
      <c r="CG5" s="68"/>
      <c r="CH5" s="21">
        <f t="shared" ref="CH5:CH32" si="82">_xlfn.IFNA(RANK(CG5,$CG$4:$CG$32,0),0)</f>
        <v>0</v>
      </c>
      <c r="CI5" s="68"/>
      <c r="CJ5" s="21">
        <f t="shared" ref="CJ5:CJ32" si="83">_xlfn.IFNA(RANK(CI5,$CI$4:$CI$32,0),0)</f>
        <v>0</v>
      </c>
      <c r="CK5" s="70">
        <f t="shared" ref="CK5:CK32" si="84">IF(CH5+CJ5=0,0,SUM(CH5+CJ5))</f>
        <v>0</v>
      </c>
      <c r="CL5" s="10">
        <f t="shared" ref="CL5:CL32" si="85">RANK(CK5,$CK$4:$CK$32,1)</f>
        <v>1</v>
      </c>
      <c r="CM5" s="5"/>
      <c r="CN5" s="68"/>
      <c r="CO5" s="68"/>
      <c r="CP5" s="21">
        <f t="shared" ref="CP5:CP32" si="86">_xlfn.IFNA(RANK(CO5,$CO$4:$CO$32,0),0)</f>
        <v>0</v>
      </c>
      <c r="CQ5" s="68"/>
      <c r="CR5" s="21">
        <f t="shared" ref="CR5:CR32" si="87">_xlfn.IFNA(RANK(CQ5,$CQ$4:$CQ$32,0),0)</f>
        <v>0</v>
      </c>
      <c r="CS5" s="70">
        <f t="shared" ref="CS5:CS32" si="88">IF(CP5+CR5=0,0,SUM(CP5+CR5))</f>
        <v>0</v>
      </c>
      <c r="CT5" s="10">
        <f t="shared" ref="CT5:CT32" si="89">RANK(CS5,$CS$4:$CS$32,1)</f>
        <v>1</v>
      </c>
      <c r="CU5" s="5"/>
      <c r="CV5" s="68"/>
      <c r="CW5" s="68"/>
      <c r="CX5" s="21">
        <f t="shared" ref="CX5:CX32" si="90">_xlfn.IFNA(RANK(CW5,$CW$4:$CW$32,0),0)</f>
        <v>0</v>
      </c>
      <c r="CY5" s="68"/>
      <c r="CZ5" s="21">
        <f t="shared" ref="CZ5:CZ32" si="91">_xlfn.IFNA(RANK(CY5,$CY$4:$CY$32,0),0)</f>
        <v>0</v>
      </c>
      <c r="DA5" s="70">
        <f t="shared" ref="DA5:DA32" si="92">IF(CX5+CZ5=0,0,SUM(CX5+CZ5))</f>
        <v>0</v>
      </c>
      <c r="DB5" s="10">
        <f t="shared" ref="DB5:DB32" si="93">RANK(DA5,$DA$4:$DA$32,1)</f>
        <v>1</v>
      </c>
      <c r="DC5" s="7"/>
      <c r="DD5" s="9"/>
      <c r="DE5" s="12">
        <v>2</v>
      </c>
      <c r="DF5" s="12" t="str">
        <v>Sjra Janssen</v>
      </c>
      <c r="DG5" s="12">
        <v>73</v>
      </c>
      <c r="DH5" s="12">
        <v>129</v>
      </c>
      <c r="DI5" s="12">
        <v>47430</v>
      </c>
      <c r="DJ5" s="15">
        <v>-72999871</v>
      </c>
      <c r="DK5" s="132">
        <v>-218952570</v>
      </c>
      <c r="DL5" s="120"/>
      <c r="DM5" s="53" t="str">
        <f t="shared" si="0"/>
        <v>Chrit Houwers</v>
      </c>
      <c r="DN5" s="4">
        <f t="shared" ref="DN5:DN32" si="94">SUM(DU5)</f>
        <v>105</v>
      </c>
      <c r="DO5" s="4">
        <f t="shared" si="1"/>
        <v>91</v>
      </c>
      <c r="DP5" s="4">
        <f t="shared" si="2"/>
        <v>35290</v>
      </c>
      <c r="DQ5" s="4">
        <f t="shared" ref="DQ5:DQ32" si="95">DN5*-1000000+DO5</f>
        <v>-104999909</v>
      </c>
      <c r="DR5" s="4">
        <f t="shared" ref="DR5:DR32" si="96">DN5*-3000000+DP5</f>
        <v>-314964710</v>
      </c>
      <c r="DT5" s="3" t="str">
        <f t="shared" si="3"/>
        <v>Chrit Houwers</v>
      </c>
      <c r="DU5" s="6">
        <f t="shared" ref="DU5:DU32" si="97">SUM(DW5:EI5)-LARGE(DW5:EI5,2)-LARGE(DW5:EI5,1)</f>
        <v>105</v>
      </c>
      <c r="DV5" s="1">
        <f t="shared" ref="DV5:DV32" si="98">SUM(DW5:EI5)</f>
        <v>169</v>
      </c>
      <c r="DW5" s="1">
        <f t="shared" si="4"/>
        <v>23</v>
      </c>
      <c r="DX5" s="1">
        <f t="shared" si="5"/>
        <v>16</v>
      </c>
      <c r="DY5" s="1">
        <f t="shared" si="6"/>
        <v>34</v>
      </c>
      <c r="DZ5" s="1">
        <f t="shared" si="7"/>
        <v>9</v>
      </c>
      <c r="EA5" s="1">
        <f t="shared" si="8"/>
        <v>14</v>
      </c>
      <c r="EB5" s="1">
        <f t="shared" si="9"/>
        <v>4</v>
      </c>
      <c r="EC5" s="1">
        <f t="shared" si="10"/>
        <v>30</v>
      </c>
      <c r="ED5" s="1">
        <f t="shared" si="11"/>
        <v>17</v>
      </c>
      <c r="EE5" s="1">
        <f t="shared" si="12"/>
        <v>12</v>
      </c>
      <c r="EF5" s="1">
        <f t="shared" si="13"/>
        <v>10</v>
      </c>
      <c r="EG5" s="1">
        <f t="shared" si="14"/>
        <v>0</v>
      </c>
      <c r="EH5" s="1">
        <f t="shared" si="15"/>
        <v>0</v>
      </c>
      <c r="EI5" s="1">
        <f t="shared" si="16"/>
        <v>0</v>
      </c>
      <c r="EK5" s="3" t="str">
        <f t="shared" si="17"/>
        <v>Chrit Houwers</v>
      </c>
      <c r="EL5" s="1">
        <f t="shared" si="18"/>
        <v>91</v>
      </c>
      <c r="EM5" s="16">
        <f t="shared" si="19"/>
        <v>7</v>
      </c>
      <c r="EN5" s="16">
        <f t="shared" si="20"/>
        <v>13</v>
      </c>
      <c r="EO5" s="16">
        <f t="shared" si="21"/>
        <v>0</v>
      </c>
      <c r="EP5" s="16">
        <f t="shared" si="22"/>
        <v>12</v>
      </c>
      <c r="EQ5" s="16">
        <f t="shared" si="23"/>
        <v>4</v>
      </c>
      <c r="ER5" s="16">
        <f t="shared" si="24"/>
        <v>16</v>
      </c>
      <c r="ES5" s="16">
        <f t="shared" si="25"/>
        <v>1</v>
      </c>
      <c r="ET5" s="16">
        <f t="shared" si="26"/>
        <v>11</v>
      </c>
      <c r="EU5" s="16">
        <f t="shared" si="27"/>
        <v>12</v>
      </c>
      <c r="EV5" s="16">
        <f t="shared" si="28"/>
        <v>15</v>
      </c>
      <c r="EW5" s="16">
        <f t="shared" si="29"/>
        <v>0</v>
      </c>
      <c r="EX5" s="16">
        <f t="shared" si="30"/>
        <v>0</v>
      </c>
      <c r="EY5" s="16">
        <f t="shared" si="31"/>
        <v>0</v>
      </c>
      <c r="FA5" s="3" t="str">
        <f t="shared" si="32"/>
        <v>Chrit Houwers</v>
      </c>
      <c r="FB5" s="1">
        <f t="shared" ref="FB5:FB32" si="99">SUM(FC5:FO5)</f>
        <v>35290</v>
      </c>
      <c r="FC5" s="1">
        <f t="shared" si="33"/>
        <v>2110</v>
      </c>
      <c r="FD5" s="1">
        <f t="shared" si="34"/>
        <v>2420</v>
      </c>
      <c r="FE5" s="1">
        <f t="shared" si="35"/>
        <v>0</v>
      </c>
      <c r="FF5" s="1">
        <f t="shared" si="36"/>
        <v>4600</v>
      </c>
      <c r="FG5" s="1">
        <f t="shared" si="37"/>
        <v>4980</v>
      </c>
      <c r="FH5" s="16">
        <f t="shared" si="38"/>
        <v>4960</v>
      </c>
      <c r="FI5" s="16">
        <f t="shared" si="39"/>
        <v>2100</v>
      </c>
      <c r="FJ5" s="16">
        <f t="shared" si="40"/>
        <v>2340</v>
      </c>
      <c r="FK5" s="16">
        <f t="shared" si="41"/>
        <v>6020</v>
      </c>
      <c r="FL5" s="16">
        <f t="shared" si="42"/>
        <v>5760</v>
      </c>
      <c r="FM5" s="16">
        <f t="shared" si="43"/>
        <v>0</v>
      </c>
      <c r="FN5" s="16">
        <f t="shared" si="44"/>
        <v>0</v>
      </c>
      <c r="FO5" s="16">
        <f t="shared" si="45"/>
        <v>0</v>
      </c>
      <c r="FR5" s="204" t="str">
        <f t="shared" ref="FR5:FR32" si="100">B5</f>
        <v>Chrit Houwers</v>
      </c>
      <c r="FS5" s="1">
        <f t="shared" ref="FS5:FS32" si="101">IF(D5&gt;=1,1,0)</f>
        <v>1</v>
      </c>
      <c r="FT5" s="1">
        <f t="shared" ref="FT5:FT32" si="102">IF(L5&gt;=1,1,0)</f>
        <v>1</v>
      </c>
      <c r="FU5" s="1">
        <f t="shared" ref="FU5:FU32" si="103">IF(T5&gt;=1,1,0)</f>
        <v>0</v>
      </c>
      <c r="FV5" s="1">
        <f t="shared" ref="FV5:FV32" si="104">IF(AB5&gt;=1,1,0)</f>
        <v>1</v>
      </c>
      <c r="FW5" s="1">
        <f t="shared" ref="FW5:FW32" si="105">IF(AJ5&gt;=1,1,0)</f>
        <v>1</v>
      </c>
      <c r="FX5" s="1">
        <f t="shared" ref="FX5:FX32" si="106">IF(AR5&gt;=1,1,0)</f>
        <v>1</v>
      </c>
      <c r="FY5" s="1">
        <f t="shared" ref="FY5:FY32" si="107">IF(AZ5&gt;=1,1,0)</f>
        <v>1</v>
      </c>
      <c r="FZ5" s="1">
        <f t="shared" ref="FZ5:FZ32" si="108">IF(BH5&gt;=1,1,0)</f>
        <v>1</v>
      </c>
      <c r="GA5" s="1">
        <f t="shared" ref="GA5:GA32" si="109">IF(BP5&gt;=1,1,0)</f>
        <v>1</v>
      </c>
      <c r="GB5" s="1">
        <f t="shared" ref="GB5:GB32" si="110">IF(BX5&gt;=1,1,0)</f>
        <v>1</v>
      </c>
      <c r="GC5" s="1">
        <f t="shared" ref="GC5:GC32" si="111">IF(CF5&gt;=1,1,0)</f>
        <v>0</v>
      </c>
      <c r="GD5" s="1">
        <f t="shared" ref="GD5:GD32" si="112">IF(CN5&gt;=1,1,0)</f>
        <v>0</v>
      </c>
      <c r="GE5" s="1">
        <f t="shared" ref="GE5:GE32" si="113">IF(CV5&gt;=1,1,0)</f>
        <v>0</v>
      </c>
      <c r="GF5" s="157">
        <f t="shared" ref="GF5:GF32" si="114">SUM(FS5:GE5)</f>
        <v>9</v>
      </c>
    </row>
    <row r="6" spans="1:188" ht="15.75" x14ac:dyDescent="0.25">
      <c r="A6" s="183">
        <v>3</v>
      </c>
      <c r="B6" s="86" t="s">
        <v>2</v>
      </c>
      <c r="C6" s="6"/>
      <c r="D6" s="188">
        <v>30</v>
      </c>
      <c r="E6" s="189">
        <v>34</v>
      </c>
      <c r="F6" s="21">
        <f t="shared" ref="F6:F23" si="115">_xlfn.IFNA(RANK(E6,$E$4:$E$32,0),0)</f>
        <v>1</v>
      </c>
      <c r="G6" s="189">
        <v>2540</v>
      </c>
      <c r="H6" s="21">
        <v>13</v>
      </c>
      <c r="I6" s="70">
        <f t="shared" si="46"/>
        <v>14</v>
      </c>
      <c r="J6" s="1">
        <f t="shared" si="47"/>
        <v>7</v>
      </c>
      <c r="K6" s="5"/>
      <c r="L6" s="190">
        <v>31</v>
      </c>
      <c r="M6" s="191">
        <v>6</v>
      </c>
      <c r="N6" s="21">
        <f t="shared" si="48"/>
        <v>7</v>
      </c>
      <c r="O6" s="191">
        <v>2850</v>
      </c>
      <c r="P6" s="21">
        <f t="shared" si="49"/>
        <v>11</v>
      </c>
      <c r="Q6" s="70">
        <f t="shared" si="50"/>
        <v>18</v>
      </c>
      <c r="R6" s="1">
        <f t="shared" si="51"/>
        <v>10</v>
      </c>
      <c r="S6" s="5"/>
      <c r="T6" s="190">
        <v>4</v>
      </c>
      <c r="U6" s="191">
        <v>18</v>
      </c>
      <c r="V6" s="21">
        <f t="shared" ref="V6:V25" si="116">_xlfn.IFNA(RANK(U6,$U$4:$U$32,0),0)</f>
        <v>1</v>
      </c>
      <c r="W6" s="191">
        <v>7390</v>
      </c>
      <c r="X6" s="21">
        <f t="shared" ref="X6:X25" si="117">_xlfn.IFNA(RANK(W6,$W$4:$W$32,0),0)</f>
        <v>3</v>
      </c>
      <c r="Y6" s="70">
        <f t="shared" si="52"/>
        <v>4</v>
      </c>
      <c r="Z6" s="1">
        <f t="shared" si="53"/>
        <v>1</v>
      </c>
      <c r="AA6" s="5"/>
      <c r="AB6" s="190">
        <v>7</v>
      </c>
      <c r="AC6" s="191">
        <v>7</v>
      </c>
      <c r="AD6" s="21">
        <f t="shared" si="54"/>
        <v>9</v>
      </c>
      <c r="AE6" s="191">
        <v>4880</v>
      </c>
      <c r="AF6" s="21">
        <f t="shared" si="55"/>
        <v>4</v>
      </c>
      <c r="AG6" s="70">
        <f t="shared" si="56"/>
        <v>13</v>
      </c>
      <c r="AH6" s="1">
        <f t="shared" si="57"/>
        <v>5</v>
      </c>
      <c r="AI6" s="5"/>
      <c r="AJ6" s="190"/>
      <c r="AK6" s="191"/>
      <c r="AL6" s="21">
        <v>20</v>
      </c>
      <c r="AM6" s="191"/>
      <c r="AN6" s="21">
        <v>20</v>
      </c>
      <c r="AO6" s="70">
        <f t="shared" si="60"/>
        <v>40</v>
      </c>
      <c r="AP6" s="1">
        <f t="shared" si="61"/>
        <v>20</v>
      </c>
      <c r="AQ6" s="5"/>
      <c r="AR6" s="190">
        <v>5</v>
      </c>
      <c r="AS6" s="191">
        <v>11</v>
      </c>
      <c r="AT6" s="21">
        <f t="shared" si="62"/>
        <v>3</v>
      </c>
      <c r="AU6" s="191">
        <v>6500</v>
      </c>
      <c r="AV6" s="21">
        <f t="shared" si="63"/>
        <v>2</v>
      </c>
      <c r="AW6" s="70">
        <f t="shared" si="64"/>
        <v>5</v>
      </c>
      <c r="AX6" s="1">
        <f t="shared" si="65"/>
        <v>2</v>
      </c>
      <c r="AY6" s="5"/>
      <c r="AZ6" s="202">
        <v>3</v>
      </c>
      <c r="BA6" s="203">
        <v>6</v>
      </c>
      <c r="BB6" s="21">
        <f t="shared" si="66"/>
        <v>11</v>
      </c>
      <c r="BC6" s="203">
        <v>2180</v>
      </c>
      <c r="BD6" s="21">
        <f t="shared" si="67"/>
        <v>14</v>
      </c>
      <c r="BE6" s="70">
        <f t="shared" si="68"/>
        <v>25</v>
      </c>
      <c r="BF6" s="1">
        <f t="shared" si="69"/>
        <v>13</v>
      </c>
      <c r="BG6" s="5"/>
      <c r="BH6" s="190">
        <v>10</v>
      </c>
      <c r="BI6" s="191">
        <v>8</v>
      </c>
      <c r="BJ6" s="20">
        <f t="shared" si="70"/>
        <v>10</v>
      </c>
      <c r="BK6" s="191">
        <v>7640</v>
      </c>
      <c r="BL6" s="20">
        <f t="shared" si="71"/>
        <v>3</v>
      </c>
      <c r="BM6" s="70">
        <f t="shared" si="72"/>
        <v>13</v>
      </c>
      <c r="BN6" s="1">
        <f t="shared" si="73"/>
        <v>5</v>
      </c>
      <c r="BO6" s="5"/>
      <c r="BP6" s="190">
        <v>24</v>
      </c>
      <c r="BQ6" s="191">
        <v>14</v>
      </c>
      <c r="BR6" s="21">
        <f t="shared" si="74"/>
        <v>2</v>
      </c>
      <c r="BS6" s="191">
        <v>6240</v>
      </c>
      <c r="BT6" s="21">
        <f t="shared" si="75"/>
        <v>4</v>
      </c>
      <c r="BU6" s="70">
        <f t="shared" si="76"/>
        <v>6</v>
      </c>
      <c r="BV6" s="10">
        <f t="shared" si="77"/>
        <v>2</v>
      </c>
      <c r="BW6" s="5"/>
      <c r="BX6" s="205"/>
      <c r="BY6" s="212"/>
      <c r="BZ6" s="20">
        <v>18</v>
      </c>
      <c r="CA6" s="212"/>
      <c r="CB6" s="20">
        <v>18</v>
      </c>
      <c r="CC6" s="70">
        <f t="shared" si="80"/>
        <v>36</v>
      </c>
      <c r="CD6" s="10">
        <f t="shared" si="81"/>
        <v>18</v>
      </c>
      <c r="CE6" s="5"/>
      <c r="CF6" s="68"/>
      <c r="CG6" s="68"/>
      <c r="CH6" s="21">
        <f t="shared" si="82"/>
        <v>0</v>
      </c>
      <c r="CI6" s="68"/>
      <c r="CJ6" s="21">
        <f t="shared" si="83"/>
        <v>0</v>
      </c>
      <c r="CK6" s="70">
        <f t="shared" si="84"/>
        <v>0</v>
      </c>
      <c r="CL6" s="10">
        <f t="shared" si="85"/>
        <v>1</v>
      </c>
      <c r="CM6" s="5"/>
      <c r="CN6" s="68"/>
      <c r="CO6" s="68"/>
      <c r="CP6" s="21">
        <f t="shared" si="86"/>
        <v>0</v>
      </c>
      <c r="CQ6" s="68"/>
      <c r="CR6" s="21">
        <f t="shared" si="87"/>
        <v>0</v>
      </c>
      <c r="CS6" s="70">
        <f t="shared" si="88"/>
        <v>0</v>
      </c>
      <c r="CT6" s="10">
        <f t="shared" si="89"/>
        <v>1</v>
      </c>
      <c r="CU6" s="5"/>
      <c r="CV6" s="68"/>
      <c r="CW6" s="68"/>
      <c r="CX6" s="21">
        <f t="shared" si="90"/>
        <v>0</v>
      </c>
      <c r="CY6" s="68"/>
      <c r="CZ6" s="21">
        <f t="shared" si="91"/>
        <v>0</v>
      </c>
      <c r="DA6" s="70">
        <f t="shared" si="92"/>
        <v>0</v>
      </c>
      <c r="DB6" s="10">
        <f t="shared" si="93"/>
        <v>1</v>
      </c>
      <c r="DC6" s="7"/>
      <c r="DD6" s="9"/>
      <c r="DE6" s="12">
        <v>3</v>
      </c>
      <c r="DF6" s="12" t="str">
        <v>Sjra Stevens</v>
      </c>
      <c r="DG6" s="12">
        <v>84</v>
      </c>
      <c r="DH6" s="12">
        <v>120</v>
      </c>
      <c r="DI6" s="12">
        <v>47050</v>
      </c>
      <c r="DJ6" s="15">
        <v>-83999880</v>
      </c>
      <c r="DK6" s="132">
        <v>-251952950</v>
      </c>
      <c r="DL6" s="120"/>
      <c r="DM6" s="53" t="str">
        <f t="shared" si="0"/>
        <v>Frans Peeters</v>
      </c>
      <c r="DN6" s="4">
        <f t="shared" si="94"/>
        <v>98</v>
      </c>
      <c r="DO6" s="4">
        <f t="shared" si="1"/>
        <v>104</v>
      </c>
      <c r="DP6" s="4">
        <f t="shared" si="2"/>
        <v>40220</v>
      </c>
      <c r="DQ6" s="4">
        <f t="shared" si="95"/>
        <v>-97999896</v>
      </c>
      <c r="DR6" s="4">
        <f t="shared" si="96"/>
        <v>-293959780</v>
      </c>
      <c r="DT6" s="3" t="str">
        <f t="shared" si="3"/>
        <v>Frans Peeters</v>
      </c>
      <c r="DU6" s="6">
        <f t="shared" si="97"/>
        <v>98</v>
      </c>
      <c r="DV6" s="1">
        <f t="shared" si="98"/>
        <v>174</v>
      </c>
      <c r="DW6" s="1">
        <f t="shared" si="4"/>
        <v>14</v>
      </c>
      <c r="DX6" s="1">
        <f t="shared" si="5"/>
        <v>18</v>
      </c>
      <c r="DY6" s="1">
        <f t="shared" si="6"/>
        <v>4</v>
      </c>
      <c r="DZ6" s="1">
        <f t="shared" si="7"/>
        <v>13</v>
      </c>
      <c r="EA6" s="1">
        <f t="shared" si="8"/>
        <v>40</v>
      </c>
      <c r="EB6" s="1">
        <f t="shared" si="9"/>
        <v>5</v>
      </c>
      <c r="EC6" s="1">
        <f t="shared" si="10"/>
        <v>25</v>
      </c>
      <c r="ED6" s="1">
        <f t="shared" si="11"/>
        <v>13</v>
      </c>
      <c r="EE6" s="1">
        <f t="shared" si="12"/>
        <v>6</v>
      </c>
      <c r="EF6" s="1">
        <f t="shared" si="13"/>
        <v>36</v>
      </c>
      <c r="EG6" s="1">
        <f t="shared" si="14"/>
        <v>0</v>
      </c>
      <c r="EH6" s="1">
        <f t="shared" si="15"/>
        <v>0</v>
      </c>
      <c r="EI6" s="1">
        <f t="shared" si="16"/>
        <v>0</v>
      </c>
      <c r="EK6" s="3" t="str">
        <f t="shared" si="17"/>
        <v>Frans Peeters</v>
      </c>
      <c r="EL6" s="1">
        <f t="shared" si="18"/>
        <v>104</v>
      </c>
      <c r="EM6" s="16">
        <f t="shared" si="19"/>
        <v>34</v>
      </c>
      <c r="EN6" s="16">
        <f t="shared" si="20"/>
        <v>6</v>
      </c>
      <c r="EO6" s="16">
        <f t="shared" si="21"/>
        <v>18</v>
      </c>
      <c r="EP6" s="16">
        <f t="shared" si="22"/>
        <v>7</v>
      </c>
      <c r="EQ6" s="16">
        <f t="shared" si="23"/>
        <v>0</v>
      </c>
      <c r="ER6" s="16">
        <f t="shared" si="24"/>
        <v>11</v>
      </c>
      <c r="ES6" s="16">
        <f t="shared" si="25"/>
        <v>6</v>
      </c>
      <c r="ET6" s="16">
        <f t="shared" si="26"/>
        <v>8</v>
      </c>
      <c r="EU6" s="16">
        <f t="shared" si="27"/>
        <v>14</v>
      </c>
      <c r="EV6" s="16">
        <f t="shared" si="28"/>
        <v>0</v>
      </c>
      <c r="EW6" s="16">
        <f t="shared" si="29"/>
        <v>0</v>
      </c>
      <c r="EX6" s="16">
        <f t="shared" si="30"/>
        <v>0</v>
      </c>
      <c r="EY6" s="16">
        <f t="shared" si="31"/>
        <v>0</v>
      </c>
      <c r="FA6" s="3" t="str">
        <f t="shared" si="32"/>
        <v>Frans Peeters</v>
      </c>
      <c r="FB6" s="1">
        <f t="shared" si="99"/>
        <v>40220</v>
      </c>
      <c r="FC6" s="1">
        <f t="shared" si="33"/>
        <v>2540</v>
      </c>
      <c r="FD6" s="1">
        <f t="shared" si="34"/>
        <v>2850</v>
      </c>
      <c r="FE6" s="1">
        <f t="shared" si="35"/>
        <v>7390</v>
      </c>
      <c r="FF6" s="1">
        <f t="shared" si="36"/>
        <v>4880</v>
      </c>
      <c r="FG6" s="1">
        <f t="shared" si="37"/>
        <v>0</v>
      </c>
      <c r="FH6" s="16">
        <f t="shared" si="38"/>
        <v>6500</v>
      </c>
      <c r="FI6" s="16">
        <f t="shared" si="39"/>
        <v>2180</v>
      </c>
      <c r="FJ6" s="16">
        <f t="shared" si="40"/>
        <v>7640</v>
      </c>
      <c r="FK6" s="16">
        <f t="shared" si="41"/>
        <v>6240</v>
      </c>
      <c r="FL6" s="16">
        <f t="shared" si="42"/>
        <v>0</v>
      </c>
      <c r="FM6" s="16">
        <f t="shared" si="43"/>
        <v>0</v>
      </c>
      <c r="FN6" s="16">
        <f t="shared" si="44"/>
        <v>0</v>
      </c>
      <c r="FO6" s="16">
        <f t="shared" si="45"/>
        <v>0</v>
      </c>
      <c r="FR6" s="204" t="str">
        <f t="shared" si="100"/>
        <v>Frans Peeters</v>
      </c>
      <c r="FS6" s="1">
        <f t="shared" si="101"/>
        <v>1</v>
      </c>
      <c r="FT6" s="1">
        <f t="shared" si="102"/>
        <v>1</v>
      </c>
      <c r="FU6" s="1">
        <f t="shared" si="103"/>
        <v>1</v>
      </c>
      <c r="FV6" s="1">
        <f t="shared" si="104"/>
        <v>1</v>
      </c>
      <c r="FW6" s="1">
        <f t="shared" si="105"/>
        <v>0</v>
      </c>
      <c r="FX6" s="1">
        <f t="shared" si="106"/>
        <v>1</v>
      </c>
      <c r="FY6" s="1">
        <f t="shared" si="107"/>
        <v>1</v>
      </c>
      <c r="FZ6" s="1">
        <f t="shared" si="108"/>
        <v>1</v>
      </c>
      <c r="GA6" s="1">
        <f t="shared" si="109"/>
        <v>1</v>
      </c>
      <c r="GB6" s="1">
        <f t="shared" si="110"/>
        <v>0</v>
      </c>
      <c r="GC6" s="1">
        <f t="shared" si="111"/>
        <v>0</v>
      </c>
      <c r="GD6" s="1">
        <f t="shared" si="112"/>
        <v>0</v>
      </c>
      <c r="GE6" s="1">
        <f t="shared" si="113"/>
        <v>0</v>
      </c>
      <c r="GF6" s="157">
        <f t="shared" si="114"/>
        <v>8</v>
      </c>
    </row>
    <row r="7" spans="1:188" ht="15.75" x14ac:dyDescent="0.25">
      <c r="A7" s="183">
        <v>4</v>
      </c>
      <c r="B7" s="86" t="s">
        <v>80</v>
      </c>
      <c r="C7" s="6"/>
      <c r="D7" s="188">
        <v>2</v>
      </c>
      <c r="E7" s="189">
        <v>1</v>
      </c>
      <c r="F7" s="21">
        <v>14</v>
      </c>
      <c r="G7" s="189">
        <v>3250</v>
      </c>
      <c r="H7" s="50">
        <f t="shared" ref="H7:H24" si="118">_xlfn.IFNA(RANK(G7,$G$4:$G$32,0),0)</f>
        <v>9</v>
      </c>
      <c r="I7" s="70">
        <f t="shared" si="46"/>
        <v>23</v>
      </c>
      <c r="J7" s="1">
        <f t="shared" si="47"/>
        <v>11</v>
      </c>
      <c r="K7" s="5"/>
      <c r="L7" s="190">
        <v>21</v>
      </c>
      <c r="M7" s="191">
        <v>4</v>
      </c>
      <c r="N7" s="21">
        <f t="shared" si="48"/>
        <v>13</v>
      </c>
      <c r="O7" s="191">
        <v>4800</v>
      </c>
      <c r="P7" s="21">
        <f t="shared" si="49"/>
        <v>4</v>
      </c>
      <c r="Q7" s="70">
        <f t="shared" si="50"/>
        <v>17</v>
      </c>
      <c r="R7" s="1">
        <f t="shared" si="51"/>
        <v>9</v>
      </c>
      <c r="S7" s="5"/>
      <c r="T7" s="190">
        <v>21</v>
      </c>
      <c r="U7" s="191">
        <v>3</v>
      </c>
      <c r="V7" s="21">
        <f t="shared" si="116"/>
        <v>16</v>
      </c>
      <c r="W7" s="191">
        <v>2270</v>
      </c>
      <c r="X7" s="21">
        <f t="shared" si="117"/>
        <v>16</v>
      </c>
      <c r="Y7" s="70">
        <f t="shared" si="52"/>
        <v>32</v>
      </c>
      <c r="Z7" s="1">
        <f t="shared" si="53"/>
        <v>16</v>
      </c>
      <c r="AA7" s="5"/>
      <c r="AB7" s="190">
        <v>11</v>
      </c>
      <c r="AC7" s="191">
        <v>2</v>
      </c>
      <c r="AD7" s="21">
        <f t="shared" si="54"/>
        <v>11</v>
      </c>
      <c r="AE7" s="191">
        <v>2800</v>
      </c>
      <c r="AF7" s="21">
        <f t="shared" si="55"/>
        <v>10</v>
      </c>
      <c r="AG7" s="70">
        <f t="shared" si="56"/>
        <v>21</v>
      </c>
      <c r="AH7" s="1">
        <f t="shared" si="57"/>
        <v>13</v>
      </c>
      <c r="AI7" s="5"/>
      <c r="AJ7" s="190">
        <v>13</v>
      </c>
      <c r="AK7" s="191">
        <v>7</v>
      </c>
      <c r="AL7" s="21">
        <f t="shared" si="58"/>
        <v>5</v>
      </c>
      <c r="AM7" s="191">
        <v>4060</v>
      </c>
      <c r="AN7" s="21">
        <f t="shared" si="59"/>
        <v>6</v>
      </c>
      <c r="AO7" s="70">
        <f t="shared" si="60"/>
        <v>11</v>
      </c>
      <c r="AP7" s="1">
        <f t="shared" si="61"/>
        <v>4</v>
      </c>
      <c r="AQ7" s="5"/>
      <c r="AR7" s="190"/>
      <c r="AS7" s="191"/>
      <c r="AT7" s="21">
        <v>16</v>
      </c>
      <c r="AU7" s="191"/>
      <c r="AV7" s="21">
        <v>16</v>
      </c>
      <c r="AW7" s="70">
        <f t="shared" si="64"/>
        <v>32</v>
      </c>
      <c r="AX7" s="1">
        <f t="shared" si="65"/>
        <v>16</v>
      </c>
      <c r="AY7" s="5"/>
      <c r="AZ7" s="202">
        <v>22</v>
      </c>
      <c r="BA7" s="203">
        <v>9</v>
      </c>
      <c r="BB7" s="21">
        <f t="shared" si="66"/>
        <v>9</v>
      </c>
      <c r="BC7" s="203">
        <v>5140</v>
      </c>
      <c r="BD7" s="21">
        <f t="shared" si="67"/>
        <v>6</v>
      </c>
      <c r="BE7" s="70">
        <f t="shared" si="68"/>
        <v>15</v>
      </c>
      <c r="BF7" s="1">
        <f t="shared" si="69"/>
        <v>8</v>
      </c>
      <c r="BG7" s="5"/>
      <c r="BH7" s="190">
        <v>2</v>
      </c>
      <c r="BI7" s="191">
        <v>7</v>
      </c>
      <c r="BJ7" s="20">
        <f t="shared" si="70"/>
        <v>12</v>
      </c>
      <c r="BK7" s="191">
        <v>7920</v>
      </c>
      <c r="BL7" s="20">
        <f t="shared" si="71"/>
        <v>2</v>
      </c>
      <c r="BM7" s="70">
        <f t="shared" si="72"/>
        <v>14</v>
      </c>
      <c r="BN7" s="1">
        <f t="shared" si="73"/>
        <v>6</v>
      </c>
      <c r="BO7" s="5"/>
      <c r="BP7" s="190">
        <v>14</v>
      </c>
      <c r="BQ7" s="191">
        <v>7</v>
      </c>
      <c r="BR7" s="21">
        <f t="shared" si="74"/>
        <v>10</v>
      </c>
      <c r="BS7" s="191">
        <v>6160</v>
      </c>
      <c r="BT7" s="21">
        <f t="shared" si="75"/>
        <v>6</v>
      </c>
      <c r="BU7" s="70">
        <f t="shared" si="76"/>
        <v>16</v>
      </c>
      <c r="BV7" s="10">
        <f t="shared" si="77"/>
        <v>8</v>
      </c>
      <c r="BW7" s="5"/>
      <c r="BX7" s="205"/>
      <c r="BY7" s="212"/>
      <c r="BZ7" s="20">
        <v>18</v>
      </c>
      <c r="CA7" s="212"/>
      <c r="CB7" s="20">
        <v>18</v>
      </c>
      <c r="CC7" s="70">
        <f t="shared" si="80"/>
        <v>36</v>
      </c>
      <c r="CD7" s="10">
        <f t="shared" si="81"/>
        <v>18</v>
      </c>
      <c r="CE7" s="5"/>
      <c r="CF7" s="68"/>
      <c r="CG7" s="68"/>
      <c r="CH7" s="21">
        <f t="shared" si="82"/>
        <v>0</v>
      </c>
      <c r="CI7" s="68"/>
      <c r="CJ7" s="21">
        <f t="shared" si="83"/>
        <v>0</v>
      </c>
      <c r="CK7" s="70">
        <f t="shared" si="84"/>
        <v>0</v>
      </c>
      <c r="CL7" s="10">
        <f t="shared" si="85"/>
        <v>1</v>
      </c>
      <c r="CM7" s="5"/>
      <c r="CN7" s="68"/>
      <c r="CO7" s="68"/>
      <c r="CP7" s="21">
        <f t="shared" si="86"/>
        <v>0</v>
      </c>
      <c r="CQ7" s="68"/>
      <c r="CR7" s="21">
        <f t="shared" si="87"/>
        <v>0</v>
      </c>
      <c r="CS7" s="70">
        <f t="shared" si="88"/>
        <v>0</v>
      </c>
      <c r="CT7" s="10">
        <f t="shared" si="89"/>
        <v>1</v>
      </c>
      <c r="CU7" s="5"/>
      <c r="CV7" s="68"/>
      <c r="CW7" s="68"/>
      <c r="CX7" s="21">
        <f t="shared" si="90"/>
        <v>0</v>
      </c>
      <c r="CY7" s="68"/>
      <c r="CZ7" s="21">
        <f t="shared" si="91"/>
        <v>0</v>
      </c>
      <c r="DA7" s="70">
        <f t="shared" si="92"/>
        <v>0</v>
      </c>
      <c r="DB7" s="10">
        <f t="shared" si="93"/>
        <v>1</v>
      </c>
      <c r="DC7" s="7"/>
      <c r="DD7" s="9"/>
      <c r="DE7" s="12">
        <v>4</v>
      </c>
      <c r="DF7" s="12" t="str">
        <v>Mart o/h Roodt</v>
      </c>
      <c r="DG7" s="12">
        <v>91</v>
      </c>
      <c r="DH7" s="12">
        <v>106</v>
      </c>
      <c r="DI7" s="12">
        <v>40580</v>
      </c>
      <c r="DJ7" s="15">
        <v>-90999894</v>
      </c>
      <c r="DK7" s="132">
        <v>-272959420</v>
      </c>
      <c r="DL7" s="120"/>
      <c r="DM7" s="53" t="str">
        <f t="shared" si="0"/>
        <v>Gé Schoolmeester</v>
      </c>
      <c r="DN7" s="4">
        <f t="shared" si="94"/>
        <v>149</v>
      </c>
      <c r="DO7" s="4">
        <f t="shared" si="1"/>
        <v>40</v>
      </c>
      <c r="DP7" s="4">
        <f t="shared" si="2"/>
        <v>36400</v>
      </c>
      <c r="DQ7" s="4">
        <f t="shared" si="95"/>
        <v>-148999960</v>
      </c>
      <c r="DR7" s="4">
        <f t="shared" si="96"/>
        <v>-446963600</v>
      </c>
      <c r="DT7" s="3" t="str">
        <f t="shared" si="3"/>
        <v>Gé Schoolmeester</v>
      </c>
      <c r="DU7" s="6">
        <f t="shared" si="97"/>
        <v>149</v>
      </c>
      <c r="DV7" s="1">
        <f t="shared" si="98"/>
        <v>217</v>
      </c>
      <c r="DW7" s="1">
        <f t="shared" si="4"/>
        <v>23</v>
      </c>
      <c r="DX7" s="1">
        <f t="shared" si="5"/>
        <v>17</v>
      </c>
      <c r="DY7" s="1">
        <f t="shared" si="6"/>
        <v>32</v>
      </c>
      <c r="DZ7" s="1">
        <f t="shared" si="7"/>
        <v>21</v>
      </c>
      <c r="EA7" s="1">
        <f t="shared" si="8"/>
        <v>11</v>
      </c>
      <c r="EB7" s="1">
        <f t="shared" si="9"/>
        <v>32</v>
      </c>
      <c r="EC7" s="1">
        <f t="shared" si="10"/>
        <v>15</v>
      </c>
      <c r="ED7" s="1">
        <f t="shared" si="11"/>
        <v>14</v>
      </c>
      <c r="EE7" s="1">
        <f t="shared" si="12"/>
        <v>16</v>
      </c>
      <c r="EF7" s="1">
        <f t="shared" si="13"/>
        <v>36</v>
      </c>
      <c r="EG7" s="1">
        <f t="shared" si="14"/>
        <v>0</v>
      </c>
      <c r="EH7" s="1">
        <f t="shared" si="15"/>
        <v>0</v>
      </c>
      <c r="EI7" s="1">
        <f t="shared" si="16"/>
        <v>0</v>
      </c>
      <c r="EK7" s="3" t="str">
        <f t="shared" si="17"/>
        <v>Gé Schoolmeester</v>
      </c>
      <c r="EL7" s="1">
        <f t="shared" si="18"/>
        <v>40</v>
      </c>
      <c r="EM7" s="16">
        <f t="shared" si="19"/>
        <v>1</v>
      </c>
      <c r="EN7" s="16">
        <f t="shared" si="20"/>
        <v>4</v>
      </c>
      <c r="EO7" s="16">
        <f t="shared" si="21"/>
        <v>3</v>
      </c>
      <c r="EP7" s="16">
        <f t="shared" si="22"/>
        <v>2</v>
      </c>
      <c r="EQ7" s="16">
        <f t="shared" si="23"/>
        <v>7</v>
      </c>
      <c r="ER7" s="16">
        <f t="shared" si="24"/>
        <v>0</v>
      </c>
      <c r="ES7" s="16">
        <f t="shared" si="25"/>
        <v>9</v>
      </c>
      <c r="ET7" s="16">
        <f t="shared" si="26"/>
        <v>7</v>
      </c>
      <c r="EU7" s="16">
        <f t="shared" si="27"/>
        <v>7</v>
      </c>
      <c r="EV7" s="16">
        <f t="shared" si="28"/>
        <v>0</v>
      </c>
      <c r="EW7" s="16">
        <f t="shared" si="29"/>
        <v>0</v>
      </c>
      <c r="EX7" s="16">
        <f t="shared" si="30"/>
        <v>0</v>
      </c>
      <c r="EY7" s="16">
        <f t="shared" si="31"/>
        <v>0</v>
      </c>
      <c r="FA7" s="3" t="str">
        <f t="shared" si="32"/>
        <v>Gé Schoolmeester</v>
      </c>
      <c r="FB7" s="1">
        <f t="shared" si="99"/>
        <v>36400</v>
      </c>
      <c r="FC7" s="1">
        <f t="shared" si="33"/>
        <v>3250</v>
      </c>
      <c r="FD7" s="1">
        <f t="shared" si="34"/>
        <v>4800</v>
      </c>
      <c r="FE7" s="1">
        <f t="shared" si="35"/>
        <v>2270</v>
      </c>
      <c r="FF7" s="1">
        <f t="shared" si="36"/>
        <v>2800</v>
      </c>
      <c r="FG7" s="1">
        <f t="shared" si="37"/>
        <v>4060</v>
      </c>
      <c r="FH7" s="16">
        <f t="shared" si="38"/>
        <v>0</v>
      </c>
      <c r="FI7" s="16">
        <f t="shared" si="39"/>
        <v>5140</v>
      </c>
      <c r="FJ7" s="16">
        <f t="shared" si="40"/>
        <v>7920</v>
      </c>
      <c r="FK7" s="16">
        <f t="shared" si="41"/>
        <v>6160</v>
      </c>
      <c r="FL7" s="16">
        <f t="shared" si="42"/>
        <v>0</v>
      </c>
      <c r="FM7" s="16">
        <f t="shared" si="43"/>
        <v>0</v>
      </c>
      <c r="FN7" s="16">
        <f t="shared" si="44"/>
        <v>0</v>
      </c>
      <c r="FO7" s="16">
        <f t="shared" si="45"/>
        <v>0</v>
      </c>
      <c r="FR7" s="204" t="str">
        <f t="shared" si="100"/>
        <v>Gé Schoolmeester</v>
      </c>
      <c r="FS7" s="1">
        <f t="shared" si="101"/>
        <v>1</v>
      </c>
      <c r="FT7" s="1">
        <f t="shared" si="102"/>
        <v>1</v>
      </c>
      <c r="FU7" s="1">
        <f t="shared" si="103"/>
        <v>1</v>
      </c>
      <c r="FV7" s="1">
        <f t="shared" si="104"/>
        <v>1</v>
      </c>
      <c r="FW7" s="1">
        <f t="shared" si="105"/>
        <v>1</v>
      </c>
      <c r="FX7" s="1">
        <f t="shared" si="106"/>
        <v>0</v>
      </c>
      <c r="FY7" s="1">
        <f t="shared" si="107"/>
        <v>1</v>
      </c>
      <c r="FZ7" s="1">
        <f t="shared" si="108"/>
        <v>1</v>
      </c>
      <c r="GA7" s="1">
        <f t="shared" si="109"/>
        <v>1</v>
      </c>
      <c r="GB7" s="1">
        <f t="shared" si="110"/>
        <v>0</v>
      </c>
      <c r="GC7" s="1">
        <f t="shared" si="111"/>
        <v>0</v>
      </c>
      <c r="GD7" s="1">
        <f t="shared" si="112"/>
        <v>0</v>
      </c>
      <c r="GE7" s="1">
        <f t="shared" si="113"/>
        <v>0</v>
      </c>
      <c r="GF7" s="157">
        <f t="shared" si="114"/>
        <v>8</v>
      </c>
    </row>
    <row r="8" spans="1:188" ht="15.75" x14ac:dyDescent="0.25">
      <c r="A8" s="183">
        <v>5</v>
      </c>
      <c r="B8" s="86" t="s">
        <v>3</v>
      </c>
      <c r="C8" s="6"/>
      <c r="D8" s="188">
        <v>12</v>
      </c>
      <c r="E8" s="189">
        <v>1</v>
      </c>
      <c r="F8" s="21">
        <v>12</v>
      </c>
      <c r="G8" s="189">
        <v>2870</v>
      </c>
      <c r="H8" s="50">
        <v>12</v>
      </c>
      <c r="I8" s="70">
        <f t="shared" si="46"/>
        <v>24</v>
      </c>
      <c r="J8" s="1">
        <f t="shared" si="47"/>
        <v>13</v>
      </c>
      <c r="K8" s="5"/>
      <c r="L8" s="190">
        <v>32</v>
      </c>
      <c r="M8" s="191">
        <v>4</v>
      </c>
      <c r="N8" s="21">
        <f t="shared" si="48"/>
        <v>13</v>
      </c>
      <c r="O8" s="191">
        <v>3400</v>
      </c>
      <c r="P8" s="21">
        <f t="shared" si="49"/>
        <v>8</v>
      </c>
      <c r="Q8" s="70">
        <f t="shared" si="50"/>
        <v>21</v>
      </c>
      <c r="R8" s="1">
        <f t="shared" si="51"/>
        <v>12</v>
      </c>
      <c r="S8" s="5"/>
      <c r="T8" s="190">
        <v>31</v>
      </c>
      <c r="U8" s="191">
        <v>6</v>
      </c>
      <c r="V8" s="21">
        <f t="shared" si="116"/>
        <v>7</v>
      </c>
      <c r="W8" s="191">
        <v>3670</v>
      </c>
      <c r="X8" s="21">
        <f t="shared" si="117"/>
        <v>12</v>
      </c>
      <c r="Y8" s="70">
        <f t="shared" si="52"/>
        <v>19</v>
      </c>
      <c r="Z8" s="1">
        <f t="shared" si="53"/>
        <v>11</v>
      </c>
      <c r="AA8" s="5"/>
      <c r="AB8" s="190">
        <v>6</v>
      </c>
      <c r="AC8" s="191">
        <v>1</v>
      </c>
      <c r="AD8" s="21">
        <f t="shared" si="54"/>
        <v>15</v>
      </c>
      <c r="AE8" s="191">
        <v>2660</v>
      </c>
      <c r="AF8" s="21">
        <f t="shared" si="55"/>
        <v>11</v>
      </c>
      <c r="AG8" s="70">
        <f t="shared" si="56"/>
        <v>26</v>
      </c>
      <c r="AH8" s="1">
        <f t="shared" si="57"/>
        <v>15</v>
      </c>
      <c r="AI8" s="5"/>
      <c r="AJ8" s="190">
        <v>31</v>
      </c>
      <c r="AK8" s="191">
        <v>6</v>
      </c>
      <c r="AL8" s="21">
        <f t="shared" si="58"/>
        <v>6</v>
      </c>
      <c r="AM8" s="191">
        <v>3800</v>
      </c>
      <c r="AN8" s="21">
        <f t="shared" si="59"/>
        <v>7</v>
      </c>
      <c r="AO8" s="70">
        <f t="shared" si="60"/>
        <v>13</v>
      </c>
      <c r="AP8" s="1">
        <f t="shared" si="61"/>
        <v>6</v>
      </c>
      <c r="AQ8" s="5"/>
      <c r="AR8" s="190">
        <v>4</v>
      </c>
      <c r="AS8" s="191">
        <v>5</v>
      </c>
      <c r="AT8" s="21">
        <f t="shared" si="62"/>
        <v>9</v>
      </c>
      <c r="AU8" s="191">
        <v>3100</v>
      </c>
      <c r="AV8" s="21">
        <f t="shared" si="63"/>
        <v>9</v>
      </c>
      <c r="AW8" s="70">
        <f t="shared" si="64"/>
        <v>18</v>
      </c>
      <c r="AX8" s="1">
        <f t="shared" si="65"/>
        <v>10</v>
      </c>
      <c r="AY8" s="5"/>
      <c r="AZ8" s="202">
        <v>21</v>
      </c>
      <c r="BA8" s="203">
        <v>12</v>
      </c>
      <c r="BB8" s="21">
        <f t="shared" si="66"/>
        <v>2</v>
      </c>
      <c r="BC8" s="203">
        <v>5260</v>
      </c>
      <c r="BD8" s="21">
        <f t="shared" si="67"/>
        <v>4</v>
      </c>
      <c r="BE8" s="70">
        <f t="shared" si="68"/>
        <v>6</v>
      </c>
      <c r="BF8" s="1">
        <f t="shared" si="69"/>
        <v>3</v>
      </c>
      <c r="BG8" s="5"/>
      <c r="BH8" s="190">
        <v>29</v>
      </c>
      <c r="BI8" s="191">
        <v>7</v>
      </c>
      <c r="BJ8" s="20">
        <f t="shared" si="70"/>
        <v>12</v>
      </c>
      <c r="BK8" s="191">
        <v>5000</v>
      </c>
      <c r="BL8" s="20">
        <f t="shared" si="71"/>
        <v>9</v>
      </c>
      <c r="BM8" s="70">
        <f t="shared" si="72"/>
        <v>21</v>
      </c>
      <c r="BN8" s="1">
        <f t="shared" si="73"/>
        <v>12</v>
      </c>
      <c r="BO8" s="5"/>
      <c r="BP8" s="190">
        <v>11</v>
      </c>
      <c r="BQ8" s="191">
        <v>9</v>
      </c>
      <c r="BR8" s="21">
        <f t="shared" si="74"/>
        <v>7</v>
      </c>
      <c r="BS8" s="191">
        <v>6060</v>
      </c>
      <c r="BT8" s="21">
        <f t="shared" si="75"/>
        <v>8</v>
      </c>
      <c r="BU8" s="70">
        <f t="shared" si="76"/>
        <v>15</v>
      </c>
      <c r="BV8" s="10">
        <f t="shared" si="77"/>
        <v>7</v>
      </c>
      <c r="BW8" s="5"/>
      <c r="BX8" s="205">
        <v>26</v>
      </c>
      <c r="BY8" s="212">
        <v>7</v>
      </c>
      <c r="BZ8" s="20">
        <f t="shared" si="78"/>
        <v>13</v>
      </c>
      <c r="CA8" s="212">
        <v>4400</v>
      </c>
      <c r="CB8" s="20">
        <f t="shared" si="79"/>
        <v>10</v>
      </c>
      <c r="CC8" s="70">
        <f t="shared" si="80"/>
        <v>23</v>
      </c>
      <c r="CD8" s="10">
        <f t="shared" si="81"/>
        <v>13</v>
      </c>
      <c r="CE8" s="5"/>
      <c r="CF8" s="68"/>
      <c r="CG8" s="68"/>
      <c r="CH8" s="21">
        <f t="shared" si="82"/>
        <v>0</v>
      </c>
      <c r="CI8" s="68"/>
      <c r="CJ8" s="21">
        <f t="shared" si="83"/>
        <v>0</v>
      </c>
      <c r="CK8" s="70">
        <f t="shared" si="84"/>
        <v>0</v>
      </c>
      <c r="CL8" s="10">
        <f t="shared" si="85"/>
        <v>1</v>
      </c>
      <c r="CM8" s="5"/>
      <c r="CN8" s="68"/>
      <c r="CO8" s="68"/>
      <c r="CP8" s="21">
        <f t="shared" si="86"/>
        <v>0</v>
      </c>
      <c r="CQ8" s="68"/>
      <c r="CR8" s="21">
        <f t="shared" si="87"/>
        <v>0</v>
      </c>
      <c r="CS8" s="70">
        <f t="shared" si="88"/>
        <v>0</v>
      </c>
      <c r="CT8" s="10">
        <f t="shared" si="89"/>
        <v>1</v>
      </c>
      <c r="CU8" s="5"/>
      <c r="CV8" s="68"/>
      <c r="CW8" s="68"/>
      <c r="CX8" s="21">
        <f t="shared" si="90"/>
        <v>0</v>
      </c>
      <c r="CY8" s="68"/>
      <c r="CZ8" s="21">
        <f t="shared" si="91"/>
        <v>0</v>
      </c>
      <c r="DA8" s="70">
        <f t="shared" si="92"/>
        <v>0</v>
      </c>
      <c r="DB8" s="10">
        <f t="shared" si="93"/>
        <v>1</v>
      </c>
      <c r="DC8" s="7"/>
      <c r="DD8" s="9"/>
      <c r="DE8" s="12">
        <v>5</v>
      </c>
      <c r="DF8" s="12" t="str">
        <v>Frans Peeters</v>
      </c>
      <c r="DG8" s="12">
        <v>98</v>
      </c>
      <c r="DH8" s="12">
        <v>104</v>
      </c>
      <c r="DI8" s="12">
        <v>40220</v>
      </c>
      <c r="DJ8" s="15">
        <v>-97999896</v>
      </c>
      <c r="DK8" s="132">
        <v>-293959780</v>
      </c>
      <c r="DL8" s="120"/>
      <c r="DM8" s="53" t="str">
        <f t="shared" si="0"/>
        <v>Ger Clerx</v>
      </c>
      <c r="DN8" s="4">
        <f t="shared" si="94"/>
        <v>136</v>
      </c>
      <c r="DO8" s="4">
        <f t="shared" si="1"/>
        <v>58</v>
      </c>
      <c r="DP8" s="4">
        <f t="shared" si="2"/>
        <v>40220</v>
      </c>
      <c r="DQ8" s="4">
        <f t="shared" si="95"/>
        <v>-135999942</v>
      </c>
      <c r="DR8" s="4">
        <f t="shared" si="96"/>
        <v>-407959780</v>
      </c>
      <c r="DT8" s="3" t="str">
        <f t="shared" si="3"/>
        <v>Ger Clerx</v>
      </c>
      <c r="DU8" s="6">
        <f t="shared" si="97"/>
        <v>136</v>
      </c>
      <c r="DV8" s="1">
        <f t="shared" si="98"/>
        <v>186</v>
      </c>
      <c r="DW8" s="1">
        <f t="shared" si="4"/>
        <v>24</v>
      </c>
      <c r="DX8" s="1">
        <f t="shared" si="5"/>
        <v>21</v>
      </c>
      <c r="DY8" s="1">
        <f t="shared" si="6"/>
        <v>19</v>
      </c>
      <c r="DZ8" s="1">
        <f t="shared" si="7"/>
        <v>26</v>
      </c>
      <c r="EA8" s="1">
        <f t="shared" si="8"/>
        <v>13</v>
      </c>
      <c r="EB8" s="1">
        <f t="shared" si="9"/>
        <v>18</v>
      </c>
      <c r="EC8" s="1">
        <f t="shared" si="10"/>
        <v>6</v>
      </c>
      <c r="ED8" s="1">
        <f t="shared" si="11"/>
        <v>21</v>
      </c>
      <c r="EE8" s="1">
        <f t="shared" si="12"/>
        <v>15</v>
      </c>
      <c r="EF8" s="1">
        <f t="shared" si="13"/>
        <v>23</v>
      </c>
      <c r="EG8" s="1">
        <f t="shared" si="14"/>
        <v>0</v>
      </c>
      <c r="EH8" s="1">
        <f t="shared" si="15"/>
        <v>0</v>
      </c>
      <c r="EI8" s="1">
        <f t="shared" si="16"/>
        <v>0</v>
      </c>
      <c r="EK8" s="3" t="str">
        <f t="shared" si="17"/>
        <v>Ger Clerx</v>
      </c>
      <c r="EL8" s="1">
        <f t="shared" si="18"/>
        <v>58</v>
      </c>
      <c r="EM8" s="16">
        <f t="shared" si="19"/>
        <v>1</v>
      </c>
      <c r="EN8" s="16">
        <f t="shared" si="20"/>
        <v>4</v>
      </c>
      <c r="EO8" s="16">
        <f t="shared" si="21"/>
        <v>6</v>
      </c>
      <c r="EP8" s="16">
        <f t="shared" si="22"/>
        <v>1</v>
      </c>
      <c r="EQ8" s="16">
        <f t="shared" si="23"/>
        <v>6</v>
      </c>
      <c r="ER8" s="16">
        <f t="shared" si="24"/>
        <v>5</v>
      </c>
      <c r="ES8" s="16">
        <f t="shared" si="25"/>
        <v>12</v>
      </c>
      <c r="ET8" s="16">
        <f t="shared" si="26"/>
        <v>7</v>
      </c>
      <c r="EU8" s="16">
        <f t="shared" si="27"/>
        <v>9</v>
      </c>
      <c r="EV8" s="16">
        <f t="shared" si="28"/>
        <v>7</v>
      </c>
      <c r="EW8" s="16">
        <f t="shared" si="29"/>
        <v>0</v>
      </c>
      <c r="EX8" s="16">
        <f t="shared" si="30"/>
        <v>0</v>
      </c>
      <c r="EY8" s="16">
        <f t="shared" si="31"/>
        <v>0</v>
      </c>
      <c r="FA8" s="3" t="str">
        <f t="shared" si="32"/>
        <v>Ger Clerx</v>
      </c>
      <c r="FB8" s="1">
        <f t="shared" si="99"/>
        <v>40220</v>
      </c>
      <c r="FC8" s="1">
        <f t="shared" si="33"/>
        <v>2870</v>
      </c>
      <c r="FD8" s="1">
        <f t="shared" si="34"/>
        <v>3400</v>
      </c>
      <c r="FE8" s="1">
        <f t="shared" si="35"/>
        <v>3670</v>
      </c>
      <c r="FF8" s="1">
        <f t="shared" si="36"/>
        <v>2660</v>
      </c>
      <c r="FG8" s="1">
        <f t="shared" si="37"/>
        <v>3800</v>
      </c>
      <c r="FH8" s="16">
        <f t="shared" si="38"/>
        <v>3100</v>
      </c>
      <c r="FI8" s="16">
        <f t="shared" si="39"/>
        <v>5260</v>
      </c>
      <c r="FJ8" s="16">
        <f t="shared" si="40"/>
        <v>5000</v>
      </c>
      <c r="FK8" s="16">
        <f t="shared" si="41"/>
        <v>6060</v>
      </c>
      <c r="FL8" s="16">
        <f t="shared" si="42"/>
        <v>4400</v>
      </c>
      <c r="FM8" s="16">
        <f t="shared" si="43"/>
        <v>0</v>
      </c>
      <c r="FN8" s="16">
        <f t="shared" si="44"/>
        <v>0</v>
      </c>
      <c r="FO8" s="16">
        <f t="shared" si="45"/>
        <v>0</v>
      </c>
      <c r="FR8" s="204" t="str">
        <f t="shared" si="100"/>
        <v>Ger Clerx</v>
      </c>
      <c r="FS8" s="1">
        <f t="shared" si="101"/>
        <v>1</v>
      </c>
      <c r="FT8" s="1">
        <f t="shared" si="102"/>
        <v>1</v>
      </c>
      <c r="FU8" s="1">
        <f t="shared" si="103"/>
        <v>1</v>
      </c>
      <c r="FV8" s="1">
        <f t="shared" si="104"/>
        <v>1</v>
      </c>
      <c r="FW8" s="1">
        <f t="shared" si="105"/>
        <v>1</v>
      </c>
      <c r="FX8" s="1">
        <f t="shared" si="106"/>
        <v>1</v>
      </c>
      <c r="FY8" s="1">
        <f t="shared" si="107"/>
        <v>1</v>
      </c>
      <c r="FZ8" s="1">
        <f t="shared" si="108"/>
        <v>1</v>
      </c>
      <c r="GA8" s="1">
        <f t="shared" si="109"/>
        <v>1</v>
      </c>
      <c r="GB8" s="1">
        <f t="shared" si="110"/>
        <v>1</v>
      </c>
      <c r="GC8" s="1">
        <f t="shared" si="111"/>
        <v>0</v>
      </c>
      <c r="GD8" s="1">
        <f t="shared" si="112"/>
        <v>0</v>
      </c>
      <c r="GE8" s="1">
        <f t="shared" si="113"/>
        <v>0</v>
      </c>
      <c r="GF8" s="157">
        <f t="shared" si="114"/>
        <v>10</v>
      </c>
    </row>
    <row r="9" spans="1:188" ht="15.75" x14ac:dyDescent="0.25">
      <c r="A9" s="183">
        <v>6</v>
      </c>
      <c r="B9" s="86" t="s">
        <v>4</v>
      </c>
      <c r="C9" s="6"/>
      <c r="D9" s="188"/>
      <c r="E9" s="189"/>
      <c r="F9" s="21">
        <v>20</v>
      </c>
      <c r="G9" s="189"/>
      <c r="H9" s="21">
        <v>20</v>
      </c>
      <c r="I9" s="70">
        <f t="shared" si="46"/>
        <v>40</v>
      </c>
      <c r="J9" s="1">
        <f t="shared" si="47"/>
        <v>19</v>
      </c>
      <c r="K9" s="5"/>
      <c r="L9" s="190"/>
      <c r="M9" s="191"/>
      <c r="N9" s="21">
        <v>17</v>
      </c>
      <c r="O9" s="191"/>
      <c r="P9" s="21">
        <v>17</v>
      </c>
      <c r="Q9" s="70">
        <f t="shared" si="50"/>
        <v>34</v>
      </c>
      <c r="R9" s="1">
        <f t="shared" si="51"/>
        <v>17</v>
      </c>
      <c r="S9" s="5"/>
      <c r="T9" s="190"/>
      <c r="U9" s="191"/>
      <c r="V9" s="21">
        <v>17</v>
      </c>
      <c r="W9" s="191"/>
      <c r="X9" s="21">
        <v>17</v>
      </c>
      <c r="Y9" s="70">
        <f t="shared" si="52"/>
        <v>34</v>
      </c>
      <c r="Z9" s="1">
        <f t="shared" si="53"/>
        <v>17</v>
      </c>
      <c r="AA9" s="5"/>
      <c r="AB9" s="190"/>
      <c r="AC9" s="191"/>
      <c r="AD9" s="21">
        <v>18</v>
      </c>
      <c r="AE9" s="191"/>
      <c r="AF9" s="21">
        <v>18</v>
      </c>
      <c r="AG9" s="70">
        <f t="shared" si="56"/>
        <v>36</v>
      </c>
      <c r="AH9" s="1">
        <f t="shared" si="57"/>
        <v>18</v>
      </c>
      <c r="AI9" s="5"/>
      <c r="AJ9" s="190"/>
      <c r="AK9" s="191"/>
      <c r="AL9" s="21">
        <v>20</v>
      </c>
      <c r="AM9" s="191"/>
      <c r="AN9" s="21">
        <v>20</v>
      </c>
      <c r="AO9" s="70">
        <f t="shared" si="60"/>
        <v>40</v>
      </c>
      <c r="AP9" s="1">
        <f t="shared" si="61"/>
        <v>20</v>
      </c>
      <c r="AQ9" s="5"/>
      <c r="AR9" s="190">
        <v>31</v>
      </c>
      <c r="AS9" s="191">
        <v>9</v>
      </c>
      <c r="AT9" s="21">
        <f t="shared" si="62"/>
        <v>5</v>
      </c>
      <c r="AU9" s="191">
        <v>2200</v>
      </c>
      <c r="AV9" s="21">
        <f t="shared" si="63"/>
        <v>12</v>
      </c>
      <c r="AW9" s="70">
        <f t="shared" si="64"/>
        <v>17</v>
      </c>
      <c r="AX9" s="1">
        <f t="shared" si="65"/>
        <v>9</v>
      </c>
      <c r="AY9" s="5"/>
      <c r="AZ9" s="202"/>
      <c r="BA9" s="203"/>
      <c r="BB9" s="20">
        <v>16</v>
      </c>
      <c r="BC9" s="203"/>
      <c r="BD9" s="20">
        <v>16</v>
      </c>
      <c r="BE9" s="70">
        <f t="shared" si="68"/>
        <v>32</v>
      </c>
      <c r="BF9" s="1">
        <f t="shared" si="69"/>
        <v>16</v>
      </c>
      <c r="BG9" s="5"/>
      <c r="BH9" s="190">
        <v>22</v>
      </c>
      <c r="BI9" s="191">
        <v>11</v>
      </c>
      <c r="BJ9" s="20">
        <f t="shared" si="70"/>
        <v>4</v>
      </c>
      <c r="BK9" s="191">
        <v>6220</v>
      </c>
      <c r="BL9" s="20">
        <f t="shared" si="71"/>
        <v>7</v>
      </c>
      <c r="BM9" s="70">
        <f t="shared" si="72"/>
        <v>11</v>
      </c>
      <c r="BN9" s="1">
        <f t="shared" si="73"/>
        <v>3</v>
      </c>
      <c r="BO9" s="5"/>
      <c r="BP9" s="190"/>
      <c r="BQ9" s="191"/>
      <c r="BR9" s="21">
        <v>20</v>
      </c>
      <c r="BS9" s="191"/>
      <c r="BT9" s="21">
        <v>20</v>
      </c>
      <c r="BU9" s="70">
        <f t="shared" si="76"/>
        <v>40</v>
      </c>
      <c r="BV9" s="10">
        <f t="shared" si="77"/>
        <v>20</v>
      </c>
      <c r="BW9" s="5"/>
      <c r="BX9" s="205">
        <v>13</v>
      </c>
      <c r="BY9" s="212">
        <v>8</v>
      </c>
      <c r="BZ9" s="20">
        <f t="shared" si="78"/>
        <v>11</v>
      </c>
      <c r="CA9" s="212">
        <v>2160</v>
      </c>
      <c r="CB9" s="20">
        <f t="shared" si="79"/>
        <v>16</v>
      </c>
      <c r="CC9" s="70">
        <f t="shared" si="80"/>
        <v>27</v>
      </c>
      <c r="CD9" s="10">
        <f t="shared" si="81"/>
        <v>15</v>
      </c>
      <c r="CE9" s="5"/>
      <c r="CF9" s="68"/>
      <c r="CG9" s="68"/>
      <c r="CH9" s="21">
        <f t="shared" si="82"/>
        <v>0</v>
      </c>
      <c r="CI9" s="68"/>
      <c r="CJ9" s="21">
        <f t="shared" si="83"/>
        <v>0</v>
      </c>
      <c r="CK9" s="70">
        <f t="shared" si="84"/>
        <v>0</v>
      </c>
      <c r="CL9" s="10">
        <f t="shared" si="85"/>
        <v>1</v>
      </c>
      <c r="CM9" s="5"/>
      <c r="CN9" s="68"/>
      <c r="CO9" s="68"/>
      <c r="CP9" s="21">
        <f t="shared" si="86"/>
        <v>0</v>
      </c>
      <c r="CQ9" s="68"/>
      <c r="CR9" s="21">
        <f t="shared" si="87"/>
        <v>0</v>
      </c>
      <c r="CS9" s="70">
        <f t="shared" si="88"/>
        <v>0</v>
      </c>
      <c r="CT9" s="10">
        <f t="shared" si="89"/>
        <v>1</v>
      </c>
      <c r="CU9" s="5"/>
      <c r="CV9" s="68"/>
      <c r="CW9" s="68"/>
      <c r="CX9" s="21">
        <f t="shared" si="90"/>
        <v>0</v>
      </c>
      <c r="CY9" s="68"/>
      <c r="CZ9" s="21">
        <f t="shared" si="91"/>
        <v>0</v>
      </c>
      <c r="DA9" s="70">
        <f t="shared" si="92"/>
        <v>0</v>
      </c>
      <c r="DB9" s="10">
        <f t="shared" si="93"/>
        <v>1</v>
      </c>
      <c r="DC9" s="7"/>
      <c r="DD9" s="9"/>
      <c r="DE9" s="12">
        <v>6</v>
      </c>
      <c r="DF9" s="12" t="str">
        <v>Chrit Houwers</v>
      </c>
      <c r="DG9" s="12">
        <v>105</v>
      </c>
      <c r="DH9" s="12">
        <v>91</v>
      </c>
      <c r="DI9" s="12">
        <v>35290</v>
      </c>
      <c r="DJ9" s="15">
        <v>-104999909</v>
      </c>
      <c r="DK9" s="132">
        <v>-314964710</v>
      </c>
      <c r="DL9" s="120"/>
      <c r="DM9" s="53" t="str">
        <f t="shared" si="0"/>
        <v>Har Hermans</v>
      </c>
      <c r="DN9" s="4">
        <f t="shared" si="94"/>
        <v>231</v>
      </c>
      <c r="DO9" s="4">
        <f t="shared" si="1"/>
        <v>28</v>
      </c>
      <c r="DP9" s="4">
        <f t="shared" si="2"/>
        <v>10580</v>
      </c>
      <c r="DQ9" s="4">
        <f t="shared" si="95"/>
        <v>-230999972</v>
      </c>
      <c r="DR9" s="4">
        <f t="shared" si="96"/>
        <v>-692989420</v>
      </c>
      <c r="DT9" s="3" t="str">
        <f t="shared" si="3"/>
        <v>Har Hermans</v>
      </c>
      <c r="DU9" s="6">
        <f t="shared" si="97"/>
        <v>231</v>
      </c>
      <c r="DV9" s="1">
        <f t="shared" si="98"/>
        <v>311</v>
      </c>
      <c r="DW9" s="1">
        <f t="shared" si="4"/>
        <v>40</v>
      </c>
      <c r="DX9" s="1">
        <f t="shared" si="5"/>
        <v>34</v>
      </c>
      <c r="DY9" s="1">
        <f t="shared" si="6"/>
        <v>34</v>
      </c>
      <c r="DZ9" s="1">
        <f t="shared" si="7"/>
        <v>36</v>
      </c>
      <c r="EA9" s="1">
        <f t="shared" si="8"/>
        <v>40</v>
      </c>
      <c r="EB9" s="1">
        <f t="shared" si="9"/>
        <v>17</v>
      </c>
      <c r="EC9" s="1">
        <f t="shared" si="10"/>
        <v>32</v>
      </c>
      <c r="ED9" s="1">
        <f t="shared" si="11"/>
        <v>11</v>
      </c>
      <c r="EE9" s="1">
        <f t="shared" si="12"/>
        <v>40</v>
      </c>
      <c r="EF9" s="1">
        <f t="shared" si="13"/>
        <v>27</v>
      </c>
      <c r="EG9" s="1">
        <f t="shared" si="14"/>
        <v>0</v>
      </c>
      <c r="EH9" s="1">
        <f t="shared" si="15"/>
        <v>0</v>
      </c>
      <c r="EI9" s="1">
        <f t="shared" si="16"/>
        <v>0</v>
      </c>
      <c r="EK9" s="3" t="str">
        <f t="shared" si="17"/>
        <v>Har Hermans</v>
      </c>
      <c r="EL9" s="1">
        <f t="shared" si="18"/>
        <v>28</v>
      </c>
      <c r="EM9" s="16">
        <f t="shared" si="19"/>
        <v>0</v>
      </c>
      <c r="EN9" s="16">
        <f t="shared" si="20"/>
        <v>0</v>
      </c>
      <c r="EO9" s="16">
        <f t="shared" si="21"/>
        <v>0</v>
      </c>
      <c r="EP9" s="16">
        <f t="shared" si="22"/>
        <v>0</v>
      </c>
      <c r="EQ9" s="16">
        <f t="shared" si="23"/>
        <v>0</v>
      </c>
      <c r="ER9" s="16">
        <f t="shared" si="24"/>
        <v>9</v>
      </c>
      <c r="ES9" s="16">
        <f t="shared" si="25"/>
        <v>0</v>
      </c>
      <c r="ET9" s="16">
        <f t="shared" si="26"/>
        <v>11</v>
      </c>
      <c r="EU9" s="16">
        <f t="shared" si="27"/>
        <v>0</v>
      </c>
      <c r="EV9" s="16">
        <f t="shared" si="28"/>
        <v>8</v>
      </c>
      <c r="EW9" s="16">
        <f t="shared" si="29"/>
        <v>0</v>
      </c>
      <c r="EX9" s="16">
        <f t="shared" si="30"/>
        <v>0</v>
      </c>
      <c r="EY9" s="16">
        <f t="shared" si="31"/>
        <v>0</v>
      </c>
      <c r="FA9" s="3" t="str">
        <f t="shared" si="32"/>
        <v>Har Hermans</v>
      </c>
      <c r="FB9" s="1">
        <f t="shared" si="99"/>
        <v>10580</v>
      </c>
      <c r="FC9" s="1">
        <f t="shared" si="33"/>
        <v>0</v>
      </c>
      <c r="FD9" s="1">
        <f t="shared" si="34"/>
        <v>0</v>
      </c>
      <c r="FE9" s="1">
        <f t="shared" si="35"/>
        <v>0</v>
      </c>
      <c r="FF9" s="1">
        <f t="shared" si="36"/>
        <v>0</v>
      </c>
      <c r="FG9" s="1">
        <f t="shared" si="37"/>
        <v>0</v>
      </c>
      <c r="FH9" s="16">
        <f t="shared" si="38"/>
        <v>2200</v>
      </c>
      <c r="FI9" s="16">
        <f t="shared" si="39"/>
        <v>0</v>
      </c>
      <c r="FJ9" s="16">
        <f t="shared" si="40"/>
        <v>6220</v>
      </c>
      <c r="FK9" s="16">
        <f t="shared" si="41"/>
        <v>0</v>
      </c>
      <c r="FL9" s="16">
        <f t="shared" si="42"/>
        <v>2160</v>
      </c>
      <c r="FM9" s="16">
        <f t="shared" si="43"/>
        <v>0</v>
      </c>
      <c r="FN9" s="16">
        <f t="shared" si="44"/>
        <v>0</v>
      </c>
      <c r="FO9" s="16">
        <f t="shared" si="45"/>
        <v>0</v>
      </c>
      <c r="FR9" s="204" t="str">
        <f t="shared" si="100"/>
        <v>Har Hermans</v>
      </c>
      <c r="FS9" s="1">
        <f t="shared" si="101"/>
        <v>0</v>
      </c>
      <c r="FT9" s="1">
        <f t="shared" si="102"/>
        <v>0</v>
      </c>
      <c r="FU9" s="1">
        <f t="shared" si="103"/>
        <v>0</v>
      </c>
      <c r="FV9" s="1">
        <f t="shared" si="104"/>
        <v>0</v>
      </c>
      <c r="FW9" s="1">
        <f t="shared" si="105"/>
        <v>0</v>
      </c>
      <c r="FX9" s="1">
        <f t="shared" si="106"/>
        <v>1</v>
      </c>
      <c r="FY9" s="1">
        <f t="shared" si="107"/>
        <v>0</v>
      </c>
      <c r="FZ9" s="1">
        <f t="shared" si="108"/>
        <v>1</v>
      </c>
      <c r="GA9" s="1">
        <f t="shared" si="109"/>
        <v>0</v>
      </c>
      <c r="GB9" s="1">
        <f t="shared" si="110"/>
        <v>1</v>
      </c>
      <c r="GC9" s="1">
        <f t="shared" si="111"/>
        <v>0</v>
      </c>
      <c r="GD9" s="1">
        <f t="shared" si="112"/>
        <v>0</v>
      </c>
      <c r="GE9" s="1">
        <f t="shared" si="113"/>
        <v>0</v>
      </c>
      <c r="GF9" s="157">
        <f t="shared" si="114"/>
        <v>3</v>
      </c>
    </row>
    <row r="10" spans="1:188" ht="15.75" x14ac:dyDescent="0.25">
      <c r="A10" s="183">
        <v>7</v>
      </c>
      <c r="B10" s="86" t="s">
        <v>5</v>
      </c>
      <c r="C10" s="6"/>
      <c r="D10" s="188" t="s">
        <v>82</v>
      </c>
      <c r="E10" s="189">
        <v>0</v>
      </c>
      <c r="F10" s="21">
        <v>19</v>
      </c>
      <c r="G10" s="189">
        <v>0</v>
      </c>
      <c r="H10" s="21">
        <v>19</v>
      </c>
      <c r="I10" s="70">
        <f t="shared" si="46"/>
        <v>38</v>
      </c>
      <c r="J10" s="1">
        <f t="shared" si="47"/>
        <v>18</v>
      </c>
      <c r="K10" s="5"/>
      <c r="L10" s="190">
        <v>29</v>
      </c>
      <c r="M10" s="191">
        <v>6</v>
      </c>
      <c r="N10" s="21">
        <f t="shared" si="48"/>
        <v>7</v>
      </c>
      <c r="O10" s="191">
        <v>4510</v>
      </c>
      <c r="P10" s="21">
        <f t="shared" si="49"/>
        <v>5</v>
      </c>
      <c r="Q10" s="70">
        <f t="shared" si="50"/>
        <v>12</v>
      </c>
      <c r="R10" s="1">
        <f t="shared" si="51"/>
        <v>5</v>
      </c>
      <c r="S10" s="5"/>
      <c r="T10" s="190">
        <v>23</v>
      </c>
      <c r="U10" s="191">
        <v>5</v>
      </c>
      <c r="V10" s="21">
        <f t="shared" si="116"/>
        <v>12</v>
      </c>
      <c r="W10" s="191">
        <v>2300</v>
      </c>
      <c r="X10" s="21">
        <f t="shared" si="117"/>
        <v>15</v>
      </c>
      <c r="Y10" s="70">
        <f t="shared" si="52"/>
        <v>27</v>
      </c>
      <c r="Z10" s="1">
        <f t="shared" si="53"/>
        <v>15</v>
      </c>
      <c r="AA10" s="5"/>
      <c r="AB10" s="190">
        <v>22</v>
      </c>
      <c r="AC10" s="191">
        <v>9</v>
      </c>
      <c r="AD10" s="21">
        <f t="shared" si="54"/>
        <v>6</v>
      </c>
      <c r="AE10" s="191">
        <v>2220</v>
      </c>
      <c r="AF10" s="21">
        <f t="shared" si="55"/>
        <v>13</v>
      </c>
      <c r="AG10" s="70">
        <f t="shared" si="56"/>
        <v>19</v>
      </c>
      <c r="AH10" s="1">
        <f t="shared" si="57"/>
        <v>10</v>
      </c>
      <c r="AI10" s="5"/>
      <c r="AJ10" s="190">
        <v>11</v>
      </c>
      <c r="AK10" s="191">
        <v>0</v>
      </c>
      <c r="AL10" s="21">
        <f t="shared" si="58"/>
        <v>17</v>
      </c>
      <c r="AM10" s="191">
        <v>0</v>
      </c>
      <c r="AN10" s="21">
        <f t="shared" si="59"/>
        <v>17</v>
      </c>
      <c r="AO10" s="70">
        <f t="shared" si="60"/>
        <v>34</v>
      </c>
      <c r="AP10" s="1">
        <f t="shared" si="61"/>
        <v>17</v>
      </c>
      <c r="AQ10" s="5"/>
      <c r="AR10" s="190"/>
      <c r="AS10" s="191"/>
      <c r="AT10" s="21">
        <v>16</v>
      </c>
      <c r="AU10" s="191"/>
      <c r="AV10" s="21">
        <v>16</v>
      </c>
      <c r="AW10" s="70">
        <f t="shared" si="64"/>
        <v>32</v>
      </c>
      <c r="AX10" s="1">
        <f t="shared" si="65"/>
        <v>16</v>
      </c>
      <c r="AY10" s="5"/>
      <c r="AZ10" s="202">
        <v>11</v>
      </c>
      <c r="BA10" s="203">
        <v>10</v>
      </c>
      <c r="BB10" s="21">
        <f t="shared" si="66"/>
        <v>7</v>
      </c>
      <c r="BC10" s="203">
        <v>3080</v>
      </c>
      <c r="BD10" s="21">
        <f t="shared" si="67"/>
        <v>11</v>
      </c>
      <c r="BE10" s="70">
        <f t="shared" si="68"/>
        <v>18</v>
      </c>
      <c r="BF10" s="1">
        <f t="shared" si="69"/>
        <v>9</v>
      </c>
      <c r="BG10" s="5"/>
      <c r="BH10" s="190"/>
      <c r="BI10" s="191"/>
      <c r="BJ10" s="20">
        <v>19</v>
      </c>
      <c r="BK10" s="20">
        <v>19</v>
      </c>
      <c r="BL10" s="20">
        <f t="shared" si="71"/>
        <v>19</v>
      </c>
      <c r="BM10" s="70">
        <f t="shared" si="72"/>
        <v>38</v>
      </c>
      <c r="BN10" s="1">
        <f t="shared" si="73"/>
        <v>19</v>
      </c>
      <c r="BO10" s="5"/>
      <c r="BP10" s="190">
        <v>4</v>
      </c>
      <c r="BQ10" s="191">
        <v>7</v>
      </c>
      <c r="BR10" s="21">
        <f t="shared" si="74"/>
        <v>10</v>
      </c>
      <c r="BS10" s="191">
        <v>4360</v>
      </c>
      <c r="BT10" s="21">
        <f t="shared" si="75"/>
        <v>12</v>
      </c>
      <c r="BU10" s="70">
        <f t="shared" si="76"/>
        <v>22</v>
      </c>
      <c r="BV10" s="10">
        <f t="shared" si="77"/>
        <v>12</v>
      </c>
      <c r="BW10" s="5"/>
      <c r="BX10" s="205">
        <v>2</v>
      </c>
      <c r="BY10" s="212">
        <v>16</v>
      </c>
      <c r="BZ10" s="20">
        <f t="shared" si="78"/>
        <v>3</v>
      </c>
      <c r="CA10" s="212">
        <v>3620</v>
      </c>
      <c r="CB10" s="20">
        <f t="shared" si="79"/>
        <v>12</v>
      </c>
      <c r="CC10" s="70">
        <f t="shared" si="80"/>
        <v>15</v>
      </c>
      <c r="CD10" s="10">
        <f t="shared" si="81"/>
        <v>7</v>
      </c>
      <c r="CE10" s="5"/>
      <c r="CF10" s="68"/>
      <c r="CG10" s="68"/>
      <c r="CH10" s="21">
        <f t="shared" si="82"/>
        <v>0</v>
      </c>
      <c r="CI10" s="68"/>
      <c r="CJ10" s="21">
        <f t="shared" si="83"/>
        <v>0</v>
      </c>
      <c r="CK10" s="70">
        <f t="shared" si="84"/>
        <v>0</v>
      </c>
      <c r="CL10" s="10">
        <f t="shared" si="85"/>
        <v>1</v>
      </c>
      <c r="CM10" s="5"/>
      <c r="CN10" s="68"/>
      <c r="CO10" s="68"/>
      <c r="CP10" s="21">
        <f t="shared" si="86"/>
        <v>0</v>
      </c>
      <c r="CQ10" s="68"/>
      <c r="CR10" s="21">
        <f t="shared" si="87"/>
        <v>0</v>
      </c>
      <c r="CS10" s="70">
        <f t="shared" si="88"/>
        <v>0</v>
      </c>
      <c r="CT10" s="10">
        <f t="shared" si="89"/>
        <v>1</v>
      </c>
      <c r="CU10" s="5"/>
      <c r="CV10" s="68"/>
      <c r="CW10" s="68"/>
      <c r="CX10" s="21">
        <f t="shared" si="90"/>
        <v>0</v>
      </c>
      <c r="CY10" s="68"/>
      <c r="CZ10" s="21">
        <f t="shared" si="91"/>
        <v>0</v>
      </c>
      <c r="DA10" s="70">
        <f t="shared" si="92"/>
        <v>0</v>
      </c>
      <c r="DB10" s="10">
        <f t="shared" si="93"/>
        <v>1</v>
      </c>
      <c r="DC10" s="7"/>
      <c r="DD10" s="9"/>
      <c r="DE10" s="12">
        <v>7</v>
      </c>
      <c r="DF10" s="12" t="str">
        <v>Thijs Seijkens</v>
      </c>
      <c r="DG10" s="12">
        <v>110</v>
      </c>
      <c r="DH10" s="12">
        <v>63</v>
      </c>
      <c r="DI10" s="12">
        <v>43790</v>
      </c>
      <c r="DJ10" s="15">
        <v>-109999937</v>
      </c>
      <c r="DK10" s="132">
        <v>-329956210</v>
      </c>
      <c r="DL10" s="120"/>
      <c r="DM10" s="53" t="str">
        <f t="shared" si="0"/>
        <v>Hay Niemans</v>
      </c>
      <c r="DN10" s="4">
        <f t="shared" si="94"/>
        <v>179</v>
      </c>
      <c r="DO10" s="4">
        <f t="shared" si="1"/>
        <v>53</v>
      </c>
      <c r="DP10" s="4">
        <f t="shared" si="2"/>
        <v>20109</v>
      </c>
      <c r="DQ10" s="4">
        <f t="shared" si="95"/>
        <v>-178999947</v>
      </c>
      <c r="DR10" s="4">
        <f t="shared" si="96"/>
        <v>-536979891</v>
      </c>
      <c r="DT10" s="3" t="str">
        <f t="shared" si="3"/>
        <v>Hay Niemans</v>
      </c>
      <c r="DU10" s="6">
        <f t="shared" si="97"/>
        <v>179</v>
      </c>
      <c r="DV10" s="1">
        <f t="shared" si="98"/>
        <v>255</v>
      </c>
      <c r="DW10" s="1">
        <f t="shared" si="4"/>
        <v>38</v>
      </c>
      <c r="DX10" s="1">
        <f t="shared" si="5"/>
        <v>12</v>
      </c>
      <c r="DY10" s="1">
        <f t="shared" si="6"/>
        <v>27</v>
      </c>
      <c r="DZ10" s="1">
        <f t="shared" si="7"/>
        <v>19</v>
      </c>
      <c r="EA10" s="1">
        <f t="shared" si="8"/>
        <v>34</v>
      </c>
      <c r="EB10" s="1">
        <f t="shared" si="9"/>
        <v>32</v>
      </c>
      <c r="EC10" s="1">
        <f t="shared" si="10"/>
        <v>18</v>
      </c>
      <c r="ED10" s="1">
        <f t="shared" si="11"/>
        <v>38</v>
      </c>
      <c r="EE10" s="1">
        <f t="shared" si="12"/>
        <v>22</v>
      </c>
      <c r="EF10" s="1">
        <f t="shared" si="13"/>
        <v>15</v>
      </c>
      <c r="EG10" s="1">
        <f t="shared" si="14"/>
        <v>0</v>
      </c>
      <c r="EH10" s="1">
        <f t="shared" si="15"/>
        <v>0</v>
      </c>
      <c r="EI10" s="1">
        <f t="shared" si="16"/>
        <v>0</v>
      </c>
      <c r="EK10" s="3" t="str">
        <f t="shared" si="17"/>
        <v>Hay Niemans</v>
      </c>
      <c r="EL10" s="1">
        <f t="shared" si="18"/>
        <v>53</v>
      </c>
      <c r="EM10" s="16">
        <f t="shared" si="19"/>
        <v>0</v>
      </c>
      <c r="EN10" s="16">
        <f t="shared" si="20"/>
        <v>6</v>
      </c>
      <c r="EO10" s="16">
        <f t="shared" si="21"/>
        <v>5</v>
      </c>
      <c r="EP10" s="16">
        <f t="shared" si="22"/>
        <v>9</v>
      </c>
      <c r="EQ10" s="16">
        <f t="shared" si="23"/>
        <v>0</v>
      </c>
      <c r="ER10" s="16">
        <f t="shared" si="24"/>
        <v>0</v>
      </c>
      <c r="ES10" s="16">
        <f t="shared" si="25"/>
        <v>10</v>
      </c>
      <c r="ET10" s="16">
        <f t="shared" si="26"/>
        <v>0</v>
      </c>
      <c r="EU10" s="16">
        <f t="shared" si="27"/>
        <v>7</v>
      </c>
      <c r="EV10" s="16">
        <f t="shared" si="28"/>
        <v>16</v>
      </c>
      <c r="EW10" s="16">
        <f t="shared" si="29"/>
        <v>0</v>
      </c>
      <c r="EX10" s="16">
        <f t="shared" si="30"/>
        <v>0</v>
      </c>
      <c r="EY10" s="16">
        <f t="shared" si="31"/>
        <v>0</v>
      </c>
      <c r="FA10" s="3" t="str">
        <f t="shared" si="32"/>
        <v>Hay Niemans</v>
      </c>
      <c r="FB10" s="1">
        <f t="shared" si="99"/>
        <v>20109</v>
      </c>
      <c r="FC10" s="1">
        <f t="shared" si="33"/>
        <v>0</v>
      </c>
      <c r="FD10" s="1">
        <f t="shared" si="34"/>
        <v>4510</v>
      </c>
      <c r="FE10" s="1">
        <f t="shared" si="35"/>
        <v>2300</v>
      </c>
      <c r="FF10" s="1">
        <f t="shared" si="36"/>
        <v>2220</v>
      </c>
      <c r="FG10" s="1">
        <f t="shared" si="37"/>
        <v>0</v>
      </c>
      <c r="FH10" s="16">
        <f t="shared" si="38"/>
        <v>0</v>
      </c>
      <c r="FI10" s="16">
        <f t="shared" si="39"/>
        <v>3080</v>
      </c>
      <c r="FJ10" s="16">
        <f t="shared" si="40"/>
        <v>19</v>
      </c>
      <c r="FK10" s="16">
        <f t="shared" si="41"/>
        <v>4360</v>
      </c>
      <c r="FL10" s="16">
        <f t="shared" si="42"/>
        <v>3620</v>
      </c>
      <c r="FM10" s="16">
        <f t="shared" si="43"/>
        <v>0</v>
      </c>
      <c r="FN10" s="16">
        <f t="shared" si="44"/>
        <v>0</v>
      </c>
      <c r="FO10" s="16">
        <f t="shared" si="45"/>
        <v>0</v>
      </c>
      <c r="FR10" s="204" t="str">
        <f t="shared" si="100"/>
        <v>Hay Niemans</v>
      </c>
      <c r="FS10" s="1">
        <f t="shared" si="101"/>
        <v>1</v>
      </c>
      <c r="FT10" s="1">
        <f t="shared" si="102"/>
        <v>1</v>
      </c>
      <c r="FU10" s="1">
        <f t="shared" si="103"/>
        <v>1</v>
      </c>
      <c r="FV10" s="1">
        <f t="shared" si="104"/>
        <v>1</v>
      </c>
      <c r="FW10" s="1">
        <f t="shared" si="105"/>
        <v>1</v>
      </c>
      <c r="FX10" s="1">
        <f t="shared" si="106"/>
        <v>0</v>
      </c>
      <c r="FY10" s="1">
        <f t="shared" si="107"/>
        <v>1</v>
      </c>
      <c r="FZ10" s="1">
        <f t="shared" si="108"/>
        <v>0</v>
      </c>
      <c r="GA10" s="1">
        <f t="shared" si="109"/>
        <v>1</v>
      </c>
      <c r="GB10" s="1">
        <f t="shared" si="110"/>
        <v>1</v>
      </c>
      <c r="GC10" s="1">
        <f t="shared" si="111"/>
        <v>0</v>
      </c>
      <c r="GD10" s="1">
        <f t="shared" si="112"/>
        <v>0</v>
      </c>
      <c r="GE10" s="1">
        <f t="shared" si="113"/>
        <v>0</v>
      </c>
      <c r="GF10" s="157">
        <f t="shared" si="114"/>
        <v>8</v>
      </c>
    </row>
    <row r="11" spans="1:188" ht="15.75" x14ac:dyDescent="0.25">
      <c r="A11" s="183">
        <v>8</v>
      </c>
      <c r="B11" s="86" t="s">
        <v>6</v>
      </c>
      <c r="C11" s="6"/>
      <c r="D11" s="188"/>
      <c r="E11" s="189"/>
      <c r="F11" s="21">
        <v>20</v>
      </c>
      <c r="G11" s="189"/>
      <c r="H11" s="21">
        <v>20</v>
      </c>
      <c r="I11" s="70">
        <f t="shared" si="46"/>
        <v>40</v>
      </c>
      <c r="J11" s="1">
        <f t="shared" si="47"/>
        <v>19</v>
      </c>
      <c r="K11" s="5"/>
      <c r="L11" s="190"/>
      <c r="M11" s="191"/>
      <c r="N11" s="21">
        <v>17</v>
      </c>
      <c r="O11" s="191"/>
      <c r="P11" s="21">
        <v>17</v>
      </c>
      <c r="Q11" s="70">
        <f t="shared" si="50"/>
        <v>34</v>
      </c>
      <c r="R11" s="1">
        <f t="shared" si="51"/>
        <v>17</v>
      </c>
      <c r="S11" s="5"/>
      <c r="T11" s="190"/>
      <c r="U11" s="191"/>
      <c r="V11" s="21">
        <v>17</v>
      </c>
      <c r="W11" s="191"/>
      <c r="X11" s="21">
        <v>17</v>
      </c>
      <c r="Y11" s="70">
        <f t="shared" si="52"/>
        <v>34</v>
      </c>
      <c r="Z11" s="1">
        <f t="shared" si="53"/>
        <v>17</v>
      </c>
      <c r="AA11" s="5"/>
      <c r="AB11" s="190">
        <v>4</v>
      </c>
      <c r="AC11" s="191">
        <v>2</v>
      </c>
      <c r="AD11" s="21">
        <f t="shared" si="54"/>
        <v>11</v>
      </c>
      <c r="AE11" s="191">
        <v>3350</v>
      </c>
      <c r="AF11" s="21">
        <f t="shared" si="55"/>
        <v>8</v>
      </c>
      <c r="AG11" s="70">
        <f t="shared" si="56"/>
        <v>19</v>
      </c>
      <c r="AH11" s="1">
        <f t="shared" si="57"/>
        <v>10</v>
      </c>
      <c r="AI11" s="5"/>
      <c r="AJ11" s="190">
        <v>2</v>
      </c>
      <c r="AK11" s="191">
        <v>5</v>
      </c>
      <c r="AL11" s="21">
        <f t="shared" si="58"/>
        <v>8</v>
      </c>
      <c r="AM11" s="191">
        <v>2280</v>
      </c>
      <c r="AN11" s="21">
        <f t="shared" si="59"/>
        <v>11</v>
      </c>
      <c r="AO11" s="70">
        <f t="shared" si="60"/>
        <v>19</v>
      </c>
      <c r="AP11" s="1">
        <f t="shared" si="61"/>
        <v>10</v>
      </c>
      <c r="AQ11" s="5"/>
      <c r="AR11" s="190"/>
      <c r="AS11" s="191"/>
      <c r="AT11" s="21">
        <v>16</v>
      </c>
      <c r="AU11" s="191"/>
      <c r="AV11" s="21">
        <v>16</v>
      </c>
      <c r="AW11" s="70">
        <f t="shared" si="64"/>
        <v>32</v>
      </c>
      <c r="AX11" s="1">
        <f t="shared" si="65"/>
        <v>16</v>
      </c>
      <c r="AY11" s="5"/>
      <c r="AZ11" s="202">
        <v>30</v>
      </c>
      <c r="BA11" s="203">
        <v>5</v>
      </c>
      <c r="BB11" s="21">
        <f t="shared" si="66"/>
        <v>12</v>
      </c>
      <c r="BC11" s="203">
        <v>3500</v>
      </c>
      <c r="BD11" s="21">
        <f t="shared" si="67"/>
        <v>10</v>
      </c>
      <c r="BE11" s="70">
        <f t="shared" si="68"/>
        <v>22</v>
      </c>
      <c r="BF11" s="1">
        <f t="shared" si="69"/>
        <v>12</v>
      </c>
      <c r="BG11" s="5"/>
      <c r="BH11" s="190"/>
      <c r="BI11" s="191"/>
      <c r="BJ11" s="20">
        <v>19</v>
      </c>
      <c r="BK11" s="20">
        <v>19</v>
      </c>
      <c r="BL11" s="20">
        <f t="shared" si="71"/>
        <v>19</v>
      </c>
      <c r="BM11" s="70">
        <f t="shared" si="72"/>
        <v>38</v>
      </c>
      <c r="BN11" s="1">
        <f t="shared" si="73"/>
        <v>19</v>
      </c>
      <c r="BO11" s="5"/>
      <c r="BP11" s="190"/>
      <c r="BQ11" s="191"/>
      <c r="BR11" s="21">
        <v>20</v>
      </c>
      <c r="BS11" s="191"/>
      <c r="BT11" s="21">
        <v>20</v>
      </c>
      <c r="BU11" s="70">
        <f t="shared" si="76"/>
        <v>40</v>
      </c>
      <c r="BV11" s="10">
        <f t="shared" si="77"/>
        <v>20</v>
      </c>
      <c r="BW11" s="5"/>
      <c r="BX11" s="205"/>
      <c r="BY11" s="212"/>
      <c r="BZ11" s="20">
        <v>18</v>
      </c>
      <c r="CA11" s="212"/>
      <c r="CB11" s="20">
        <v>18</v>
      </c>
      <c r="CC11" s="70">
        <f t="shared" si="80"/>
        <v>36</v>
      </c>
      <c r="CD11" s="10">
        <f t="shared" si="81"/>
        <v>18</v>
      </c>
      <c r="CE11" s="5"/>
      <c r="CF11" s="68"/>
      <c r="CG11" s="68"/>
      <c r="CH11" s="21">
        <f t="shared" si="82"/>
        <v>0</v>
      </c>
      <c r="CI11" s="68"/>
      <c r="CJ11" s="21">
        <f t="shared" si="83"/>
        <v>0</v>
      </c>
      <c r="CK11" s="70">
        <f t="shared" si="84"/>
        <v>0</v>
      </c>
      <c r="CL11" s="10">
        <f t="shared" si="85"/>
        <v>1</v>
      </c>
      <c r="CM11" s="5"/>
      <c r="CN11" s="68"/>
      <c r="CO11" s="68"/>
      <c r="CP11" s="21">
        <f t="shared" si="86"/>
        <v>0</v>
      </c>
      <c r="CQ11" s="68"/>
      <c r="CR11" s="21">
        <f t="shared" si="87"/>
        <v>0</v>
      </c>
      <c r="CS11" s="70">
        <f t="shared" si="88"/>
        <v>0</v>
      </c>
      <c r="CT11" s="10">
        <f t="shared" si="89"/>
        <v>1</v>
      </c>
      <c r="CU11" s="5"/>
      <c r="CV11" s="68"/>
      <c r="CW11" s="68"/>
      <c r="CX11" s="21">
        <f t="shared" si="90"/>
        <v>0</v>
      </c>
      <c r="CY11" s="68"/>
      <c r="CZ11" s="21">
        <f t="shared" si="91"/>
        <v>0</v>
      </c>
      <c r="DA11" s="70">
        <f t="shared" si="92"/>
        <v>0</v>
      </c>
      <c r="DB11" s="10">
        <f t="shared" si="93"/>
        <v>1</v>
      </c>
      <c r="DC11" s="7"/>
      <c r="DD11" s="9"/>
      <c r="DE11" s="12">
        <v>8</v>
      </c>
      <c r="DF11" s="12" t="str">
        <v>Jack Smeets</v>
      </c>
      <c r="DG11" s="12">
        <v>113</v>
      </c>
      <c r="DH11" s="12">
        <v>53</v>
      </c>
      <c r="DI11" s="12">
        <v>43820</v>
      </c>
      <c r="DJ11" s="15">
        <v>-112999947</v>
      </c>
      <c r="DK11" s="132">
        <v>-338956180</v>
      </c>
      <c r="DL11" s="120"/>
      <c r="DM11" s="53" t="str">
        <f t="shared" si="0"/>
        <v>Henk Fleuren</v>
      </c>
      <c r="DN11" s="4">
        <f t="shared" si="94"/>
        <v>234</v>
      </c>
      <c r="DO11" s="4">
        <f t="shared" si="1"/>
        <v>12</v>
      </c>
      <c r="DP11" s="4">
        <f t="shared" si="2"/>
        <v>9149</v>
      </c>
      <c r="DQ11" s="4">
        <f t="shared" si="95"/>
        <v>-233999988</v>
      </c>
      <c r="DR11" s="4">
        <f t="shared" si="96"/>
        <v>-701990851</v>
      </c>
      <c r="DT11" s="3" t="str">
        <f t="shared" si="3"/>
        <v>Henk Fleuren</v>
      </c>
      <c r="DU11" s="6">
        <f t="shared" si="97"/>
        <v>234</v>
      </c>
      <c r="DV11" s="1">
        <f t="shared" si="98"/>
        <v>314</v>
      </c>
      <c r="DW11" s="1">
        <f t="shared" si="4"/>
        <v>40</v>
      </c>
      <c r="DX11" s="1">
        <f t="shared" si="5"/>
        <v>34</v>
      </c>
      <c r="DY11" s="1">
        <f t="shared" si="6"/>
        <v>34</v>
      </c>
      <c r="DZ11" s="1">
        <f t="shared" si="7"/>
        <v>19</v>
      </c>
      <c r="EA11" s="1">
        <f t="shared" si="8"/>
        <v>19</v>
      </c>
      <c r="EB11" s="1">
        <f t="shared" si="9"/>
        <v>32</v>
      </c>
      <c r="EC11" s="1">
        <f t="shared" si="10"/>
        <v>22</v>
      </c>
      <c r="ED11" s="1">
        <f t="shared" si="11"/>
        <v>38</v>
      </c>
      <c r="EE11" s="1">
        <f t="shared" si="12"/>
        <v>40</v>
      </c>
      <c r="EF11" s="1">
        <f t="shared" si="13"/>
        <v>36</v>
      </c>
      <c r="EG11" s="1">
        <f t="shared" si="14"/>
        <v>0</v>
      </c>
      <c r="EH11" s="1">
        <f t="shared" si="15"/>
        <v>0</v>
      </c>
      <c r="EI11" s="1">
        <f t="shared" si="16"/>
        <v>0</v>
      </c>
      <c r="EK11" s="3" t="str">
        <f t="shared" si="17"/>
        <v>Henk Fleuren</v>
      </c>
      <c r="EL11" s="1">
        <f t="shared" si="18"/>
        <v>12</v>
      </c>
      <c r="EM11" s="16">
        <f t="shared" si="19"/>
        <v>0</v>
      </c>
      <c r="EN11" s="16">
        <f t="shared" si="20"/>
        <v>0</v>
      </c>
      <c r="EO11" s="16">
        <f t="shared" si="21"/>
        <v>0</v>
      </c>
      <c r="EP11" s="16">
        <f t="shared" si="22"/>
        <v>2</v>
      </c>
      <c r="EQ11" s="16">
        <f t="shared" si="23"/>
        <v>5</v>
      </c>
      <c r="ER11" s="16">
        <f t="shared" si="24"/>
        <v>0</v>
      </c>
      <c r="ES11" s="16">
        <f t="shared" si="25"/>
        <v>5</v>
      </c>
      <c r="ET11" s="16">
        <f t="shared" si="26"/>
        <v>0</v>
      </c>
      <c r="EU11" s="16">
        <f t="shared" si="27"/>
        <v>0</v>
      </c>
      <c r="EV11" s="16">
        <f t="shared" si="28"/>
        <v>0</v>
      </c>
      <c r="EW11" s="16">
        <f t="shared" si="29"/>
        <v>0</v>
      </c>
      <c r="EX11" s="16">
        <f t="shared" si="30"/>
        <v>0</v>
      </c>
      <c r="EY11" s="16">
        <f t="shared" si="31"/>
        <v>0</v>
      </c>
      <c r="FA11" s="3" t="str">
        <f t="shared" si="32"/>
        <v>Henk Fleuren</v>
      </c>
      <c r="FB11" s="1">
        <f t="shared" si="99"/>
        <v>9149</v>
      </c>
      <c r="FC11" s="1">
        <f t="shared" si="33"/>
        <v>0</v>
      </c>
      <c r="FD11" s="1">
        <f t="shared" si="34"/>
        <v>0</v>
      </c>
      <c r="FE11" s="1">
        <f t="shared" si="35"/>
        <v>0</v>
      </c>
      <c r="FF11" s="1">
        <f t="shared" si="36"/>
        <v>3350</v>
      </c>
      <c r="FG11" s="1">
        <f t="shared" si="37"/>
        <v>2280</v>
      </c>
      <c r="FH11" s="16">
        <f t="shared" si="38"/>
        <v>0</v>
      </c>
      <c r="FI11" s="16">
        <f t="shared" si="39"/>
        <v>3500</v>
      </c>
      <c r="FJ11" s="16">
        <f t="shared" si="40"/>
        <v>19</v>
      </c>
      <c r="FK11" s="16">
        <f t="shared" si="41"/>
        <v>0</v>
      </c>
      <c r="FL11" s="16">
        <f t="shared" si="42"/>
        <v>0</v>
      </c>
      <c r="FM11" s="16">
        <f t="shared" si="43"/>
        <v>0</v>
      </c>
      <c r="FN11" s="16">
        <f t="shared" si="44"/>
        <v>0</v>
      </c>
      <c r="FO11" s="16">
        <f t="shared" si="45"/>
        <v>0</v>
      </c>
      <c r="FR11" s="204" t="str">
        <f t="shared" si="100"/>
        <v>Henk Fleuren</v>
      </c>
      <c r="FS11" s="1">
        <f t="shared" si="101"/>
        <v>0</v>
      </c>
      <c r="FT11" s="1">
        <f t="shared" si="102"/>
        <v>0</v>
      </c>
      <c r="FU11" s="1">
        <f t="shared" si="103"/>
        <v>0</v>
      </c>
      <c r="FV11" s="1">
        <f t="shared" si="104"/>
        <v>1</v>
      </c>
      <c r="FW11" s="1">
        <f t="shared" si="105"/>
        <v>1</v>
      </c>
      <c r="FX11" s="1">
        <f t="shared" si="106"/>
        <v>0</v>
      </c>
      <c r="FY11" s="1">
        <f t="shared" si="107"/>
        <v>1</v>
      </c>
      <c r="FZ11" s="1">
        <f t="shared" si="108"/>
        <v>0</v>
      </c>
      <c r="GA11" s="1">
        <f t="shared" si="109"/>
        <v>0</v>
      </c>
      <c r="GB11" s="1">
        <f t="shared" si="110"/>
        <v>0</v>
      </c>
      <c r="GC11" s="1">
        <f t="shared" si="111"/>
        <v>0</v>
      </c>
      <c r="GD11" s="1">
        <f t="shared" si="112"/>
        <v>0</v>
      </c>
      <c r="GE11" s="1">
        <f t="shared" si="113"/>
        <v>0</v>
      </c>
      <c r="GF11" s="157">
        <f t="shared" si="114"/>
        <v>3</v>
      </c>
    </row>
    <row r="12" spans="1:188" ht="15.75" x14ac:dyDescent="0.25">
      <c r="A12" s="183">
        <v>9</v>
      </c>
      <c r="B12" s="86" t="s">
        <v>7</v>
      </c>
      <c r="C12" s="6"/>
      <c r="D12" s="188">
        <v>21</v>
      </c>
      <c r="E12" s="189">
        <v>3</v>
      </c>
      <c r="F12" s="21">
        <v>11</v>
      </c>
      <c r="G12" s="189">
        <v>4010</v>
      </c>
      <c r="H12" s="21">
        <f t="shared" si="118"/>
        <v>5</v>
      </c>
      <c r="I12" s="70">
        <f t="shared" si="46"/>
        <v>16</v>
      </c>
      <c r="J12" s="1">
        <f t="shared" si="47"/>
        <v>8</v>
      </c>
      <c r="K12" s="5"/>
      <c r="L12" s="190">
        <v>5</v>
      </c>
      <c r="M12" s="191">
        <v>7</v>
      </c>
      <c r="N12" s="21">
        <f t="shared" si="48"/>
        <v>6</v>
      </c>
      <c r="O12" s="191">
        <v>6430</v>
      </c>
      <c r="P12" s="21">
        <f t="shared" si="49"/>
        <v>1</v>
      </c>
      <c r="Q12" s="70">
        <f t="shared" si="50"/>
        <v>7</v>
      </c>
      <c r="R12" s="1">
        <f t="shared" si="51"/>
        <v>2</v>
      </c>
      <c r="S12" s="5"/>
      <c r="T12" s="190">
        <v>25</v>
      </c>
      <c r="U12" s="191">
        <v>7</v>
      </c>
      <c r="V12" s="21">
        <f t="shared" si="116"/>
        <v>5</v>
      </c>
      <c r="W12" s="191">
        <v>2360</v>
      </c>
      <c r="X12" s="21">
        <f t="shared" si="117"/>
        <v>14</v>
      </c>
      <c r="Y12" s="70">
        <f t="shared" si="52"/>
        <v>19</v>
      </c>
      <c r="Z12" s="1">
        <f t="shared" si="53"/>
        <v>11</v>
      </c>
      <c r="AA12" s="5"/>
      <c r="AB12" s="190">
        <v>29</v>
      </c>
      <c r="AC12" s="191">
        <v>2</v>
      </c>
      <c r="AD12" s="21">
        <f t="shared" si="54"/>
        <v>11</v>
      </c>
      <c r="AE12" s="191">
        <v>4080</v>
      </c>
      <c r="AF12" s="21">
        <f t="shared" si="55"/>
        <v>6</v>
      </c>
      <c r="AG12" s="70">
        <f t="shared" si="56"/>
        <v>17</v>
      </c>
      <c r="AH12" s="1">
        <f t="shared" si="57"/>
        <v>8</v>
      </c>
      <c r="AI12" s="5"/>
      <c r="AJ12" s="190">
        <v>25</v>
      </c>
      <c r="AK12" s="191">
        <v>2</v>
      </c>
      <c r="AL12" s="21">
        <f t="shared" si="58"/>
        <v>11</v>
      </c>
      <c r="AM12" s="191">
        <v>5100</v>
      </c>
      <c r="AN12" s="21">
        <f t="shared" si="59"/>
        <v>4</v>
      </c>
      <c r="AO12" s="70">
        <f t="shared" si="60"/>
        <v>15</v>
      </c>
      <c r="AP12" s="1">
        <f t="shared" si="61"/>
        <v>8</v>
      </c>
      <c r="AQ12" s="5"/>
      <c r="AR12" s="190">
        <v>23</v>
      </c>
      <c r="AS12" s="191">
        <v>5</v>
      </c>
      <c r="AT12" s="21">
        <f t="shared" si="62"/>
        <v>9</v>
      </c>
      <c r="AU12" s="191">
        <v>4380</v>
      </c>
      <c r="AV12" s="21">
        <f t="shared" si="63"/>
        <v>5</v>
      </c>
      <c r="AW12" s="70">
        <f t="shared" si="64"/>
        <v>14</v>
      </c>
      <c r="AX12" s="1">
        <f t="shared" si="65"/>
        <v>6</v>
      </c>
      <c r="AY12" s="5"/>
      <c r="AZ12" s="202">
        <v>13</v>
      </c>
      <c r="BA12" s="203">
        <v>9</v>
      </c>
      <c r="BB12" s="21">
        <f t="shared" si="66"/>
        <v>9</v>
      </c>
      <c r="BC12" s="203">
        <v>6360</v>
      </c>
      <c r="BD12" s="21">
        <f t="shared" si="67"/>
        <v>3</v>
      </c>
      <c r="BE12" s="70">
        <f t="shared" si="68"/>
        <v>12</v>
      </c>
      <c r="BF12" s="1">
        <f t="shared" si="69"/>
        <v>6</v>
      </c>
      <c r="BG12" s="5"/>
      <c r="BH12" s="190">
        <v>8</v>
      </c>
      <c r="BI12" s="191">
        <v>5</v>
      </c>
      <c r="BJ12" s="20">
        <f t="shared" si="70"/>
        <v>15</v>
      </c>
      <c r="BK12" s="191">
        <v>2140</v>
      </c>
      <c r="BL12" s="20">
        <f t="shared" si="71"/>
        <v>16</v>
      </c>
      <c r="BM12" s="70">
        <f t="shared" si="72"/>
        <v>31</v>
      </c>
      <c r="BN12" s="1">
        <f t="shared" si="73"/>
        <v>16</v>
      </c>
      <c r="BO12" s="5"/>
      <c r="BP12" s="190">
        <v>21</v>
      </c>
      <c r="BQ12" s="191">
        <v>2</v>
      </c>
      <c r="BR12" s="21">
        <f t="shared" si="74"/>
        <v>17</v>
      </c>
      <c r="BS12" s="191">
        <v>3000</v>
      </c>
      <c r="BT12" s="21">
        <f t="shared" si="75"/>
        <v>15</v>
      </c>
      <c r="BU12" s="70">
        <f t="shared" si="76"/>
        <v>32</v>
      </c>
      <c r="BV12" s="10">
        <f t="shared" si="77"/>
        <v>17</v>
      </c>
      <c r="BW12" s="5"/>
      <c r="BX12" s="205">
        <v>9</v>
      </c>
      <c r="BY12" s="212">
        <v>11</v>
      </c>
      <c r="BZ12" s="20">
        <f t="shared" si="78"/>
        <v>8</v>
      </c>
      <c r="CA12" s="212">
        <v>5960</v>
      </c>
      <c r="CB12" s="20">
        <f t="shared" si="79"/>
        <v>5</v>
      </c>
      <c r="CC12" s="70">
        <f t="shared" si="80"/>
        <v>13</v>
      </c>
      <c r="CD12" s="10">
        <f t="shared" si="81"/>
        <v>4</v>
      </c>
      <c r="CE12" s="5"/>
      <c r="CF12" s="68"/>
      <c r="CG12" s="68"/>
      <c r="CH12" s="21">
        <f t="shared" si="82"/>
        <v>0</v>
      </c>
      <c r="CI12" s="68"/>
      <c r="CJ12" s="21">
        <f t="shared" si="83"/>
        <v>0</v>
      </c>
      <c r="CK12" s="70">
        <f t="shared" si="84"/>
        <v>0</v>
      </c>
      <c r="CL12" s="10">
        <f t="shared" si="85"/>
        <v>1</v>
      </c>
      <c r="CM12" s="5"/>
      <c r="CN12" s="68"/>
      <c r="CO12" s="68"/>
      <c r="CP12" s="21">
        <f t="shared" si="86"/>
        <v>0</v>
      </c>
      <c r="CQ12" s="68"/>
      <c r="CR12" s="21">
        <f t="shared" si="87"/>
        <v>0</v>
      </c>
      <c r="CS12" s="70">
        <f t="shared" si="88"/>
        <v>0</v>
      </c>
      <c r="CT12" s="10">
        <f t="shared" si="89"/>
        <v>1</v>
      </c>
      <c r="CU12" s="5"/>
      <c r="CV12" s="68"/>
      <c r="CW12" s="68"/>
      <c r="CX12" s="21">
        <f t="shared" si="90"/>
        <v>0</v>
      </c>
      <c r="CY12" s="68"/>
      <c r="CZ12" s="21">
        <f t="shared" si="91"/>
        <v>0</v>
      </c>
      <c r="DA12" s="70">
        <f t="shared" si="92"/>
        <v>0</v>
      </c>
      <c r="DB12" s="10">
        <f t="shared" si="93"/>
        <v>1</v>
      </c>
      <c r="DC12" s="7"/>
      <c r="DD12" s="9"/>
      <c r="DE12" s="12">
        <v>9</v>
      </c>
      <c r="DF12" s="12" t="str">
        <v>Theo Litjens</v>
      </c>
      <c r="DG12" s="12">
        <v>115</v>
      </c>
      <c r="DH12" s="12">
        <v>93</v>
      </c>
      <c r="DI12" s="12">
        <v>41770</v>
      </c>
      <c r="DJ12" s="15">
        <v>-114999907</v>
      </c>
      <c r="DK12" s="132">
        <v>-344958230</v>
      </c>
      <c r="DL12" s="120"/>
      <c r="DM12" s="53" t="str">
        <f t="shared" si="0"/>
        <v>Jack Smeets</v>
      </c>
      <c r="DN12" s="4">
        <f t="shared" si="94"/>
        <v>113</v>
      </c>
      <c r="DO12" s="4">
        <f t="shared" si="1"/>
        <v>53</v>
      </c>
      <c r="DP12" s="4">
        <f t="shared" si="2"/>
        <v>43820</v>
      </c>
      <c r="DQ12" s="4">
        <f t="shared" si="95"/>
        <v>-112999947</v>
      </c>
      <c r="DR12" s="4">
        <f t="shared" si="96"/>
        <v>-338956180</v>
      </c>
      <c r="DT12" s="3" t="str">
        <f t="shared" si="3"/>
        <v>Jack Smeets</v>
      </c>
      <c r="DU12" s="6">
        <f t="shared" si="97"/>
        <v>113</v>
      </c>
      <c r="DV12" s="1">
        <f t="shared" si="98"/>
        <v>176</v>
      </c>
      <c r="DW12" s="1">
        <f t="shared" si="4"/>
        <v>16</v>
      </c>
      <c r="DX12" s="1">
        <f t="shared" si="5"/>
        <v>7</v>
      </c>
      <c r="DY12" s="1">
        <f t="shared" si="6"/>
        <v>19</v>
      </c>
      <c r="DZ12" s="1">
        <f t="shared" si="7"/>
        <v>17</v>
      </c>
      <c r="EA12" s="1">
        <f t="shared" si="8"/>
        <v>15</v>
      </c>
      <c r="EB12" s="1">
        <f t="shared" si="9"/>
        <v>14</v>
      </c>
      <c r="EC12" s="1">
        <f t="shared" si="10"/>
        <v>12</v>
      </c>
      <c r="ED12" s="1">
        <f t="shared" si="11"/>
        <v>31</v>
      </c>
      <c r="EE12" s="1">
        <f t="shared" si="12"/>
        <v>32</v>
      </c>
      <c r="EF12" s="1">
        <f t="shared" si="13"/>
        <v>13</v>
      </c>
      <c r="EG12" s="1">
        <f t="shared" si="14"/>
        <v>0</v>
      </c>
      <c r="EH12" s="1">
        <f t="shared" si="15"/>
        <v>0</v>
      </c>
      <c r="EI12" s="1">
        <f t="shared" si="16"/>
        <v>0</v>
      </c>
      <c r="EK12" s="3" t="str">
        <f t="shared" si="17"/>
        <v>Jack Smeets</v>
      </c>
      <c r="EL12" s="1">
        <f t="shared" si="18"/>
        <v>53</v>
      </c>
      <c r="EM12" s="16">
        <f t="shared" si="19"/>
        <v>3</v>
      </c>
      <c r="EN12" s="16">
        <f t="shared" si="20"/>
        <v>7</v>
      </c>
      <c r="EO12" s="16">
        <f t="shared" si="21"/>
        <v>7</v>
      </c>
      <c r="EP12" s="16">
        <f t="shared" si="22"/>
        <v>2</v>
      </c>
      <c r="EQ12" s="16">
        <f t="shared" si="23"/>
        <v>2</v>
      </c>
      <c r="ER12" s="16">
        <f t="shared" si="24"/>
        <v>5</v>
      </c>
      <c r="ES12" s="16">
        <f t="shared" si="25"/>
        <v>9</v>
      </c>
      <c r="ET12" s="16">
        <f t="shared" si="26"/>
        <v>5</v>
      </c>
      <c r="EU12" s="16">
        <f t="shared" si="27"/>
        <v>2</v>
      </c>
      <c r="EV12" s="16">
        <f t="shared" si="28"/>
        <v>11</v>
      </c>
      <c r="EW12" s="16">
        <f t="shared" si="29"/>
        <v>0</v>
      </c>
      <c r="EX12" s="16">
        <f t="shared" si="30"/>
        <v>0</v>
      </c>
      <c r="EY12" s="16">
        <f t="shared" si="31"/>
        <v>0</v>
      </c>
      <c r="FA12" s="3" t="str">
        <f t="shared" si="32"/>
        <v>Jack Smeets</v>
      </c>
      <c r="FB12" s="1">
        <f t="shared" si="99"/>
        <v>43820</v>
      </c>
      <c r="FC12" s="1">
        <f t="shared" si="33"/>
        <v>4010</v>
      </c>
      <c r="FD12" s="1">
        <f t="shared" si="34"/>
        <v>6430</v>
      </c>
      <c r="FE12" s="1">
        <f t="shared" si="35"/>
        <v>2360</v>
      </c>
      <c r="FF12" s="1">
        <f t="shared" si="36"/>
        <v>4080</v>
      </c>
      <c r="FG12" s="1">
        <f t="shared" si="37"/>
        <v>5100</v>
      </c>
      <c r="FH12" s="16">
        <f t="shared" si="38"/>
        <v>4380</v>
      </c>
      <c r="FI12" s="16">
        <f t="shared" si="39"/>
        <v>6360</v>
      </c>
      <c r="FJ12" s="16">
        <f t="shared" si="40"/>
        <v>2140</v>
      </c>
      <c r="FK12" s="16">
        <f t="shared" si="41"/>
        <v>3000</v>
      </c>
      <c r="FL12" s="16">
        <f t="shared" si="42"/>
        <v>5960</v>
      </c>
      <c r="FM12" s="16">
        <f t="shared" si="43"/>
        <v>0</v>
      </c>
      <c r="FN12" s="16">
        <f t="shared" si="44"/>
        <v>0</v>
      </c>
      <c r="FO12" s="16">
        <f t="shared" si="45"/>
        <v>0</v>
      </c>
      <c r="FR12" s="204" t="str">
        <f t="shared" si="100"/>
        <v>Jack Smeets</v>
      </c>
      <c r="FS12" s="1">
        <f t="shared" si="101"/>
        <v>1</v>
      </c>
      <c r="FT12" s="1">
        <f t="shared" si="102"/>
        <v>1</v>
      </c>
      <c r="FU12" s="1">
        <f t="shared" si="103"/>
        <v>1</v>
      </c>
      <c r="FV12" s="1">
        <f t="shared" si="104"/>
        <v>1</v>
      </c>
      <c r="FW12" s="1">
        <f t="shared" si="105"/>
        <v>1</v>
      </c>
      <c r="FX12" s="1">
        <f t="shared" si="106"/>
        <v>1</v>
      </c>
      <c r="FY12" s="1">
        <f t="shared" si="107"/>
        <v>1</v>
      </c>
      <c r="FZ12" s="1">
        <f t="shared" si="108"/>
        <v>1</v>
      </c>
      <c r="GA12" s="1">
        <f t="shared" si="109"/>
        <v>1</v>
      </c>
      <c r="GB12" s="1">
        <f t="shared" si="110"/>
        <v>1</v>
      </c>
      <c r="GC12" s="1">
        <f t="shared" si="111"/>
        <v>0</v>
      </c>
      <c r="GD12" s="1">
        <f t="shared" si="112"/>
        <v>0</v>
      </c>
      <c r="GE12" s="1">
        <f t="shared" si="113"/>
        <v>0</v>
      </c>
      <c r="GF12" s="157">
        <f t="shared" si="114"/>
        <v>10</v>
      </c>
    </row>
    <row r="13" spans="1:188" ht="15.75" x14ac:dyDescent="0.25">
      <c r="A13" s="183">
        <v>10</v>
      </c>
      <c r="B13" s="86" t="s">
        <v>8</v>
      </c>
      <c r="C13" s="6"/>
      <c r="D13" s="188">
        <v>4</v>
      </c>
      <c r="E13" s="189">
        <v>6</v>
      </c>
      <c r="F13" s="21">
        <v>8</v>
      </c>
      <c r="G13" s="189">
        <v>6910</v>
      </c>
      <c r="H13" s="21">
        <f t="shared" si="118"/>
        <v>1</v>
      </c>
      <c r="I13" s="70">
        <f t="shared" si="46"/>
        <v>9</v>
      </c>
      <c r="J13" s="1">
        <f t="shared" si="47"/>
        <v>3</v>
      </c>
      <c r="K13" s="5"/>
      <c r="L13" s="190">
        <v>13</v>
      </c>
      <c r="M13" s="191">
        <v>6</v>
      </c>
      <c r="N13" s="21">
        <f t="shared" si="48"/>
        <v>7</v>
      </c>
      <c r="O13" s="191">
        <v>3820</v>
      </c>
      <c r="P13" s="21">
        <f t="shared" si="49"/>
        <v>6</v>
      </c>
      <c r="Q13" s="70">
        <f t="shared" si="50"/>
        <v>13</v>
      </c>
      <c r="R13" s="1">
        <f t="shared" si="51"/>
        <v>6</v>
      </c>
      <c r="S13" s="5"/>
      <c r="T13" s="190">
        <v>27</v>
      </c>
      <c r="U13" s="191">
        <v>6</v>
      </c>
      <c r="V13" s="21">
        <f t="shared" si="116"/>
        <v>7</v>
      </c>
      <c r="W13" s="191">
        <v>4420</v>
      </c>
      <c r="X13" s="21">
        <f t="shared" si="117"/>
        <v>7</v>
      </c>
      <c r="Y13" s="70">
        <f t="shared" si="52"/>
        <v>14</v>
      </c>
      <c r="Z13" s="1">
        <f t="shared" si="53"/>
        <v>6</v>
      </c>
      <c r="AA13" s="5"/>
      <c r="AB13" s="190">
        <v>31</v>
      </c>
      <c r="AC13" s="191">
        <v>9</v>
      </c>
      <c r="AD13" s="21">
        <f t="shared" si="54"/>
        <v>6</v>
      </c>
      <c r="AE13" s="191">
        <v>2360</v>
      </c>
      <c r="AF13" s="21">
        <f t="shared" si="55"/>
        <v>12</v>
      </c>
      <c r="AG13" s="70">
        <f t="shared" si="56"/>
        <v>18</v>
      </c>
      <c r="AH13" s="1">
        <f t="shared" si="57"/>
        <v>9</v>
      </c>
      <c r="AI13" s="5"/>
      <c r="AJ13" s="190">
        <v>23</v>
      </c>
      <c r="AK13" s="191">
        <v>6</v>
      </c>
      <c r="AL13" s="21">
        <f t="shared" si="58"/>
        <v>6</v>
      </c>
      <c r="AM13" s="191">
        <v>3140</v>
      </c>
      <c r="AN13" s="21">
        <f t="shared" si="59"/>
        <v>9</v>
      </c>
      <c r="AO13" s="70">
        <f t="shared" si="60"/>
        <v>15</v>
      </c>
      <c r="AP13" s="1">
        <f t="shared" si="61"/>
        <v>8</v>
      </c>
      <c r="AQ13" s="5"/>
      <c r="AR13" s="190">
        <v>26</v>
      </c>
      <c r="AS13" s="191">
        <v>5</v>
      </c>
      <c r="AT13" s="21">
        <f t="shared" si="62"/>
        <v>9</v>
      </c>
      <c r="AU13" s="191">
        <v>3920</v>
      </c>
      <c r="AV13" s="21">
        <f t="shared" si="63"/>
        <v>7</v>
      </c>
      <c r="AW13" s="70">
        <f t="shared" si="64"/>
        <v>16</v>
      </c>
      <c r="AX13" s="1">
        <f t="shared" si="65"/>
        <v>8</v>
      </c>
      <c r="AY13" s="5"/>
      <c r="AZ13" s="202">
        <v>4</v>
      </c>
      <c r="BA13" s="203">
        <v>10</v>
      </c>
      <c r="BB13" s="21">
        <f t="shared" si="66"/>
        <v>7</v>
      </c>
      <c r="BC13" s="203">
        <v>2380</v>
      </c>
      <c r="BD13" s="21">
        <f t="shared" si="67"/>
        <v>13</v>
      </c>
      <c r="BE13" s="70">
        <f t="shared" si="68"/>
        <v>20</v>
      </c>
      <c r="BF13" s="1">
        <f t="shared" si="69"/>
        <v>10</v>
      </c>
      <c r="BG13" s="5"/>
      <c r="BH13" s="190">
        <v>4</v>
      </c>
      <c r="BI13" s="191">
        <v>9</v>
      </c>
      <c r="BJ13" s="20">
        <f t="shared" si="70"/>
        <v>8</v>
      </c>
      <c r="BK13" s="191">
        <v>5420</v>
      </c>
      <c r="BL13" s="20">
        <f t="shared" si="71"/>
        <v>8</v>
      </c>
      <c r="BM13" s="70">
        <f t="shared" si="72"/>
        <v>16</v>
      </c>
      <c r="BN13" s="1">
        <f t="shared" si="73"/>
        <v>8</v>
      </c>
      <c r="BO13" s="5"/>
      <c r="BP13" s="190">
        <v>7</v>
      </c>
      <c r="BQ13" s="191">
        <v>4</v>
      </c>
      <c r="BR13" s="21">
        <f t="shared" si="74"/>
        <v>15</v>
      </c>
      <c r="BS13" s="191">
        <v>2000</v>
      </c>
      <c r="BT13" s="21">
        <f t="shared" si="75"/>
        <v>19</v>
      </c>
      <c r="BU13" s="70">
        <f t="shared" si="76"/>
        <v>34</v>
      </c>
      <c r="BV13" s="10">
        <f t="shared" si="77"/>
        <v>18</v>
      </c>
      <c r="BW13" s="5"/>
      <c r="BX13" s="205"/>
      <c r="BY13" s="212"/>
      <c r="BZ13" s="20">
        <v>18</v>
      </c>
      <c r="CA13" s="212"/>
      <c r="CB13" s="20">
        <v>18</v>
      </c>
      <c r="CC13" s="70">
        <f t="shared" si="80"/>
        <v>36</v>
      </c>
      <c r="CD13" s="10">
        <f t="shared" si="81"/>
        <v>18</v>
      </c>
      <c r="CE13" s="5"/>
      <c r="CF13" s="68"/>
      <c r="CG13" s="68"/>
      <c r="CH13" s="21">
        <f t="shared" si="82"/>
        <v>0</v>
      </c>
      <c r="CI13" s="68"/>
      <c r="CJ13" s="21">
        <f t="shared" si="83"/>
        <v>0</v>
      </c>
      <c r="CK13" s="70">
        <f t="shared" si="84"/>
        <v>0</v>
      </c>
      <c r="CL13" s="10">
        <f t="shared" si="85"/>
        <v>1</v>
      </c>
      <c r="CM13" s="5"/>
      <c r="CN13" s="68"/>
      <c r="CO13" s="68"/>
      <c r="CP13" s="21">
        <f t="shared" si="86"/>
        <v>0</v>
      </c>
      <c r="CQ13" s="68"/>
      <c r="CR13" s="21">
        <f t="shared" si="87"/>
        <v>0</v>
      </c>
      <c r="CS13" s="70">
        <f t="shared" si="88"/>
        <v>0</v>
      </c>
      <c r="CT13" s="10">
        <f t="shared" si="89"/>
        <v>1</v>
      </c>
      <c r="CU13" s="5"/>
      <c r="CV13" s="68"/>
      <c r="CW13" s="68"/>
      <c r="CX13" s="21">
        <f t="shared" si="90"/>
        <v>0</v>
      </c>
      <c r="CY13" s="68"/>
      <c r="CZ13" s="21">
        <f t="shared" si="91"/>
        <v>0</v>
      </c>
      <c r="DA13" s="70">
        <f t="shared" si="92"/>
        <v>0</v>
      </c>
      <c r="DB13" s="10">
        <f t="shared" si="93"/>
        <v>1</v>
      </c>
      <c r="DC13" s="7"/>
      <c r="DD13" s="9"/>
      <c r="DE13" s="12">
        <v>10</v>
      </c>
      <c r="DF13" s="12" t="str">
        <v>Jeu Teunissen</v>
      </c>
      <c r="DG13" s="12">
        <v>121</v>
      </c>
      <c r="DH13" s="12">
        <v>61</v>
      </c>
      <c r="DI13" s="12">
        <v>34370</v>
      </c>
      <c r="DJ13" s="15">
        <v>-120999939</v>
      </c>
      <c r="DK13" s="132">
        <v>-362965630</v>
      </c>
      <c r="DL13" s="120"/>
      <c r="DM13" s="53" t="str">
        <f t="shared" si="0"/>
        <v>Jeu Teunissen</v>
      </c>
      <c r="DN13" s="4">
        <f t="shared" si="94"/>
        <v>121</v>
      </c>
      <c r="DO13" s="4">
        <f t="shared" si="1"/>
        <v>61</v>
      </c>
      <c r="DP13" s="4">
        <f t="shared" si="2"/>
        <v>34370</v>
      </c>
      <c r="DQ13" s="4">
        <f t="shared" si="95"/>
        <v>-120999939</v>
      </c>
      <c r="DR13" s="4">
        <f t="shared" si="96"/>
        <v>-362965630</v>
      </c>
      <c r="DT13" s="3" t="str">
        <f t="shared" si="3"/>
        <v>Jeu Teunissen</v>
      </c>
      <c r="DU13" s="6">
        <f t="shared" si="97"/>
        <v>121</v>
      </c>
      <c r="DV13" s="1">
        <f t="shared" si="98"/>
        <v>191</v>
      </c>
      <c r="DW13" s="1">
        <f t="shared" si="4"/>
        <v>9</v>
      </c>
      <c r="DX13" s="1">
        <f t="shared" si="5"/>
        <v>13</v>
      </c>
      <c r="DY13" s="1">
        <f t="shared" si="6"/>
        <v>14</v>
      </c>
      <c r="DZ13" s="1">
        <f t="shared" si="7"/>
        <v>18</v>
      </c>
      <c r="EA13" s="1">
        <f t="shared" si="8"/>
        <v>15</v>
      </c>
      <c r="EB13" s="1">
        <f t="shared" si="9"/>
        <v>16</v>
      </c>
      <c r="EC13" s="1">
        <f t="shared" si="10"/>
        <v>20</v>
      </c>
      <c r="ED13" s="1">
        <f t="shared" si="11"/>
        <v>16</v>
      </c>
      <c r="EE13" s="1">
        <f t="shared" si="12"/>
        <v>34</v>
      </c>
      <c r="EF13" s="1">
        <f t="shared" si="13"/>
        <v>36</v>
      </c>
      <c r="EG13" s="1">
        <f t="shared" si="14"/>
        <v>0</v>
      </c>
      <c r="EH13" s="1">
        <f t="shared" si="15"/>
        <v>0</v>
      </c>
      <c r="EI13" s="1">
        <f t="shared" si="16"/>
        <v>0</v>
      </c>
      <c r="EK13" s="3" t="str">
        <f t="shared" si="17"/>
        <v>Jeu Teunissen</v>
      </c>
      <c r="EL13" s="1">
        <f t="shared" si="18"/>
        <v>61</v>
      </c>
      <c r="EM13" s="16">
        <f t="shared" si="19"/>
        <v>6</v>
      </c>
      <c r="EN13" s="16">
        <f t="shared" si="20"/>
        <v>6</v>
      </c>
      <c r="EO13" s="16">
        <f t="shared" si="21"/>
        <v>6</v>
      </c>
      <c r="EP13" s="16">
        <f t="shared" si="22"/>
        <v>9</v>
      </c>
      <c r="EQ13" s="16">
        <f t="shared" si="23"/>
        <v>6</v>
      </c>
      <c r="ER13" s="16">
        <f t="shared" si="24"/>
        <v>5</v>
      </c>
      <c r="ES13" s="16">
        <f t="shared" si="25"/>
        <v>10</v>
      </c>
      <c r="ET13" s="16">
        <f t="shared" si="26"/>
        <v>9</v>
      </c>
      <c r="EU13" s="16">
        <f t="shared" si="27"/>
        <v>4</v>
      </c>
      <c r="EV13" s="16">
        <f t="shared" si="28"/>
        <v>0</v>
      </c>
      <c r="EW13" s="16">
        <f t="shared" si="29"/>
        <v>0</v>
      </c>
      <c r="EX13" s="16">
        <f t="shared" si="30"/>
        <v>0</v>
      </c>
      <c r="EY13" s="16">
        <f t="shared" si="31"/>
        <v>0</v>
      </c>
      <c r="FA13" s="3" t="str">
        <f t="shared" si="32"/>
        <v>Jeu Teunissen</v>
      </c>
      <c r="FB13" s="1">
        <f t="shared" si="99"/>
        <v>34370</v>
      </c>
      <c r="FC13" s="1">
        <f t="shared" si="33"/>
        <v>6910</v>
      </c>
      <c r="FD13" s="1">
        <f t="shared" si="34"/>
        <v>3820</v>
      </c>
      <c r="FE13" s="1">
        <f t="shared" si="35"/>
        <v>4420</v>
      </c>
      <c r="FF13" s="1">
        <f t="shared" si="36"/>
        <v>2360</v>
      </c>
      <c r="FG13" s="1">
        <f t="shared" si="37"/>
        <v>3140</v>
      </c>
      <c r="FH13" s="16">
        <f t="shared" si="38"/>
        <v>3920</v>
      </c>
      <c r="FI13" s="16">
        <f t="shared" si="39"/>
        <v>2380</v>
      </c>
      <c r="FJ13" s="16">
        <f t="shared" si="40"/>
        <v>5420</v>
      </c>
      <c r="FK13" s="16">
        <f t="shared" si="41"/>
        <v>2000</v>
      </c>
      <c r="FL13" s="16">
        <f t="shared" si="42"/>
        <v>0</v>
      </c>
      <c r="FM13" s="16">
        <f t="shared" si="43"/>
        <v>0</v>
      </c>
      <c r="FN13" s="16">
        <f t="shared" si="44"/>
        <v>0</v>
      </c>
      <c r="FO13" s="16">
        <f t="shared" si="45"/>
        <v>0</v>
      </c>
      <c r="FR13" s="204" t="str">
        <f t="shared" si="100"/>
        <v>Jeu Teunissen</v>
      </c>
      <c r="FS13" s="1">
        <f t="shared" si="101"/>
        <v>1</v>
      </c>
      <c r="FT13" s="1">
        <f t="shared" si="102"/>
        <v>1</v>
      </c>
      <c r="FU13" s="1">
        <f t="shared" si="103"/>
        <v>1</v>
      </c>
      <c r="FV13" s="1">
        <f t="shared" si="104"/>
        <v>1</v>
      </c>
      <c r="FW13" s="1">
        <f t="shared" si="105"/>
        <v>1</v>
      </c>
      <c r="FX13" s="1">
        <f t="shared" si="106"/>
        <v>1</v>
      </c>
      <c r="FY13" s="1">
        <f t="shared" si="107"/>
        <v>1</v>
      </c>
      <c r="FZ13" s="1">
        <f t="shared" si="108"/>
        <v>1</v>
      </c>
      <c r="GA13" s="1">
        <f t="shared" si="109"/>
        <v>1</v>
      </c>
      <c r="GB13" s="1">
        <f t="shared" si="110"/>
        <v>0</v>
      </c>
      <c r="GC13" s="1">
        <f t="shared" si="111"/>
        <v>0</v>
      </c>
      <c r="GD13" s="1">
        <f t="shared" si="112"/>
        <v>0</v>
      </c>
      <c r="GE13" s="1">
        <f t="shared" si="113"/>
        <v>0</v>
      </c>
      <c r="GF13" s="157">
        <f t="shared" si="114"/>
        <v>9</v>
      </c>
    </row>
    <row r="14" spans="1:188" ht="15.75" x14ac:dyDescent="0.25">
      <c r="A14" s="183">
        <v>11</v>
      </c>
      <c r="B14" s="86" t="s">
        <v>9</v>
      </c>
      <c r="C14" s="6"/>
      <c r="D14" s="188"/>
      <c r="E14" s="189"/>
      <c r="F14" s="21">
        <v>20</v>
      </c>
      <c r="G14" s="189"/>
      <c r="H14" s="21">
        <v>20</v>
      </c>
      <c r="I14" s="70">
        <f t="shared" si="46"/>
        <v>40</v>
      </c>
      <c r="J14" s="1">
        <f t="shared" si="47"/>
        <v>19</v>
      </c>
      <c r="K14" s="5"/>
      <c r="L14" s="190"/>
      <c r="M14" s="191"/>
      <c r="N14" s="21">
        <v>17</v>
      </c>
      <c r="O14" s="191"/>
      <c r="P14" s="21">
        <v>17</v>
      </c>
      <c r="Q14" s="70">
        <f t="shared" si="50"/>
        <v>34</v>
      </c>
      <c r="R14" s="1">
        <f t="shared" si="51"/>
        <v>17</v>
      </c>
      <c r="S14" s="5"/>
      <c r="T14" s="190">
        <v>32</v>
      </c>
      <c r="U14" s="191">
        <v>4</v>
      </c>
      <c r="V14" s="21">
        <f t="shared" si="116"/>
        <v>13</v>
      </c>
      <c r="W14" s="191">
        <v>6390</v>
      </c>
      <c r="X14" s="21">
        <f t="shared" si="117"/>
        <v>4</v>
      </c>
      <c r="Y14" s="70">
        <f t="shared" si="52"/>
        <v>17</v>
      </c>
      <c r="Z14" s="1">
        <f t="shared" si="53"/>
        <v>9</v>
      </c>
      <c r="AA14" s="5"/>
      <c r="AB14" s="190"/>
      <c r="AC14" s="191"/>
      <c r="AD14" s="21">
        <v>18</v>
      </c>
      <c r="AE14" s="191"/>
      <c r="AF14" s="21">
        <v>18</v>
      </c>
      <c r="AG14" s="70">
        <f t="shared" si="56"/>
        <v>36</v>
      </c>
      <c r="AH14" s="1">
        <f t="shared" si="57"/>
        <v>18</v>
      </c>
      <c r="AI14" s="5"/>
      <c r="AJ14" s="190"/>
      <c r="AK14" s="191"/>
      <c r="AL14" s="21">
        <v>20</v>
      </c>
      <c r="AM14" s="191"/>
      <c r="AN14" s="21">
        <v>20</v>
      </c>
      <c r="AO14" s="70">
        <f t="shared" si="60"/>
        <v>40</v>
      </c>
      <c r="AP14" s="1">
        <f t="shared" si="61"/>
        <v>20</v>
      </c>
      <c r="AQ14" s="5"/>
      <c r="AR14" s="190"/>
      <c r="AS14" s="191"/>
      <c r="AT14" s="21">
        <v>16</v>
      </c>
      <c r="AU14" s="191"/>
      <c r="AV14" s="21">
        <v>16</v>
      </c>
      <c r="AW14" s="70">
        <f t="shared" si="64"/>
        <v>32</v>
      </c>
      <c r="AX14" s="1">
        <f t="shared" si="65"/>
        <v>16</v>
      </c>
      <c r="AY14" s="5"/>
      <c r="AZ14" s="202"/>
      <c r="BA14" s="203"/>
      <c r="BB14" s="20">
        <v>16</v>
      </c>
      <c r="BC14" s="203"/>
      <c r="BD14" s="20">
        <v>16</v>
      </c>
      <c r="BE14" s="70">
        <f t="shared" si="68"/>
        <v>32</v>
      </c>
      <c r="BF14" s="1">
        <f t="shared" si="69"/>
        <v>16</v>
      </c>
      <c r="BG14" s="5"/>
      <c r="BH14" s="190">
        <v>11</v>
      </c>
      <c r="BI14" s="191">
        <v>3</v>
      </c>
      <c r="BJ14" s="20">
        <f t="shared" si="70"/>
        <v>16</v>
      </c>
      <c r="BK14" s="191">
        <v>4900</v>
      </c>
      <c r="BL14" s="20">
        <f t="shared" si="71"/>
        <v>10</v>
      </c>
      <c r="BM14" s="70">
        <f t="shared" si="72"/>
        <v>26</v>
      </c>
      <c r="BN14" s="1">
        <f t="shared" si="73"/>
        <v>15</v>
      </c>
      <c r="BO14" s="5"/>
      <c r="BP14" s="190">
        <v>29</v>
      </c>
      <c r="BQ14" s="191">
        <v>5</v>
      </c>
      <c r="BR14" s="21">
        <f t="shared" si="74"/>
        <v>13</v>
      </c>
      <c r="BS14" s="191">
        <v>2100</v>
      </c>
      <c r="BT14" s="21">
        <f t="shared" si="75"/>
        <v>18</v>
      </c>
      <c r="BU14" s="70">
        <f t="shared" si="76"/>
        <v>31</v>
      </c>
      <c r="BV14" s="10">
        <f t="shared" si="77"/>
        <v>16</v>
      </c>
      <c r="BW14" s="5"/>
      <c r="BX14" s="205"/>
      <c r="BY14" s="212"/>
      <c r="BZ14" s="20">
        <v>18</v>
      </c>
      <c r="CA14" s="212"/>
      <c r="CB14" s="20">
        <v>18</v>
      </c>
      <c r="CC14" s="70">
        <f t="shared" si="80"/>
        <v>36</v>
      </c>
      <c r="CD14" s="10">
        <f t="shared" si="81"/>
        <v>18</v>
      </c>
      <c r="CE14" s="5"/>
      <c r="CF14" s="68"/>
      <c r="CG14" s="68"/>
      <c r="CH14" s="21">
        <f t="shared" si="82"/>
        <v>0</v>
      </c>
      <c r="CI14" s="68"/>
      <c r="CJ14" s="21">
        <f t="shared" si="83"/>
        <v>0</v>
      </c>
      <c r="CK14" s="70">
        <f t="shared" si="84"/>
        <v>0</v>
      </c>
      <c r="CL14" s="10">
        <f t="shared" si="85"/>
        <v>1</v>
      </c>
      <c r="CM14" s="5"/>
      <c r="CN14" s="68"/>
      <c r="CO14" s="68"/>
      <c r="CP14" s="21">
        <f t="shared" si="86"/>
        <v>0</v>
      </c>
      <c r="CQ14" s="68"/>
      <c r="CR14" s="21">
        <f t="shared" si="87"/>
        <v>0</v>
      </c>
      <c r="CS14" s="70">
        <f t="shared" si="88"/>
        <v>0</v>
      </c>
      <c r="CT14" s="10">
        <f t="shared" si="89"/>
        <v>1</v>
      </c>
      <c r="CU14" s="5"/>
      <c r="CV14" s="68"/>
      <c r="CW14" s="68"/>
      <c r="CX14" s="21">
        <f t="shared" si="90"/>
        <v>0</v>
      </c>
      <c r="CY14" s="68"/>
      <c r="CZ14" s="21">
        <f t="shared" si="91"/>
        <v>0</v>
      </c>
      <c r="DA14" s="70">
        <f t="shared" si="92"/>
        <v>0</v>
      </c>
      <c r="DB14" s="10">
        <f t="shared" si="93"/>
        <v>1</v>
      </c>
      <c r="DC14" s="7"/>
      <c r="DD14" s="9"/>
      <c r="DE14" s="12">
        <v>11</v>
      </c>
      <c r="DF14" s="12" t="str">
        <v>Ger Clerx</v>
      </c>
      <c r="DG14" s="12">
        <v>136</v>
      </c>
      <c r="DH14" s="12">
        <v>58</v>
      </c>
      <c r="DI14" s="12">
        <v>40220</v>
      </c>
      <c r="DJ14" s="15">
        <v>-135999942</v>
      </c>
      <c r="DK14" s="132">
        <v>-407959780</v>
      </c>
      <c r="DL14" s="120"/>
      <c r="DM14" s="53" t="str">
        <f t="shared" si="0"/>
        <v>Jo Derix</v>
      </c>
      <c r="DN14" s="4">
        <f t="shared" si="94"/>
        <v>244</v>
      </c>
      <c r="DO14" s="4">
        <f t="shared" si="1"/>
        <v>12</v>
      </c>
      <c r="DP14" s="4">
        <f t="shared" si="2"/>
        <v>13390</v>
      </c>
      <c r="DQ14" s="4">
        <f t="shared" si="95"/>
        <v>-243999988</v>
      </c>
      <c r="DR14" s="4">
        <f t="shared" si="96"/>
        <v>-731986610</v>
      </c>
      <c r="DT14" s="3" t="str">
        <f t="shared" si="3"/>
        <v>Jo Derix</v>
      </c>
      <c r="DU14" s="6">
        <f t="shared" si="97"/>
        <v>244</v>
      </c>
      <c r="DV14" s="1">
        <f t="shared" si="98"/>
        <v>324</v>
      </c>
      <c r="DW14" s="1">
        <f t="shared" si="4"/>
        <v>40</v>
      </c>
      <c r="DX14" s="1">
        <f t="shared" si="5"/>
        <v>34</v>
      </c>
      <c r="DY14" s="1">
        <f t="shared" si="6"/>
        <v>17</v>
      </c>
      <c r="DZ14" s="1">
        <f t="shared" si="7"/>
        <v>36</v>
      </c>
      <c r="EA14" s="1">
        <f t="shared" si="8"/>
        <v>40</v>
      </c>
      <c r="EB14" s="1">
        <f t="shared" si="9"/>
        <v>32</v>
      </c>
      <c r="EC14" s="1">
        <f t="shared" si="10"/>
        <v>32</v>
      </c>
      <c r="ED14" s="1">
        <f t="shared" si="11"/>
        <v>26</v>
      </c>
      <c r="EE14" s="1">
        <f t="shared" si="12"/>
        <v>31</v>
      </c>
      <c r="EF14" s="1">
        <f t="shared" si="13"/>
        <v>36</v>
      </c>
      <c r="EG14" s="1">
        <f t="shared" si="14"/>
        <v>0</v>
      </c>
      <c r="EH14" s="1">
        <f t="shared" si="15"/>
        <v>0</v>
      </c>
      <c r="EI14" s="1">
        <f t="shared" si="16"/>
        <v>0</v>
      </c>
      <c r="EK14" s="3" t="str">
        <f t="shared" si="17"/>
        <v>Jo Derix</v>
      </c>
      <c r="EL14" s="1">
        <f t="shared" si="18"/>
        <v>12</v>
      </c>
      <c r="EM14" s="16">
        <f t="shared" si="19"/>
        <v>0</v>
      </c>
      <c r="EN14" s="16">
        <f t="shared" si="20"/>
        <v>0</v>
      </c>
      <c r="EO14" s="16">
        <f t="shared" si="21"/>
        <v>4</v>
      </c>
      <c r="EP14" s="16">
        <f t="shared" si="22"/>
        <v>0</v>
      </c>
      <c r="EQ14" s="16">
        <f t="shared" si="23"/>
        <v>0</v>
      </c>
      <c r="ER14" s="16">
        <f t="shared" si="24"/>
        <v>0</v>
      </c>
      <c r="ES14" s="16">
        <f t="shared" si="25"/>
        <v>0</v>
      </c>
      <c r="ET14" s="16">
        <f t="shared" si="26"/>
        <v>3</v>
      </c>
      <c r="EU14" s="16">
        <f t="shared" si="27"/>
        <v>5</v>
      </c>
      <c r="EV14" s="16">
        <f t="shared" si="28"/>
        <v>0</v>
      </c>
      <c r="EW14" s="16">
        <f t="shared" si="29"/>
        <v>0</v>
      </c>
      <c r="EX14" s="16">
        <f t="shared" si="30"/>
        <v>0</v>
      </c>
      <c r="EY14" s="16">
        <f t="shared" si="31"/>
        <v>0</v>
      </c>
      <c r="FA14" s="3" t="str">
        <f t="shared" si="32"/>
        <v>Jo Derix</v>
      </c>
      <c r="FB14" s="1">
        <f t="shared" si="99"/>
        <v>13390</v>
      </c>
      <c r="FC14" s="1">
        <f t="shared" si="33"/>
        <v>0</v>
      </c>
      <c r="FD14" s="1">
        <f t="shared" si="34"/>
        <v>0</v>
      </c>
      <c r="FE14" s="1">
        <f t="shared" si="35"/>
        <v>6390</v>
      </c>
      <c r="FF14" s="1">
        <f t="shared" si="36"/>
        <v>0</v>
      </c>
      <c r="FG14" s="1">
        <f t="shared" si="37"/>
        <v>0</v>
      </c>
      <c r="FH14" s="16">
        <f t="shared" si="38"/>
        <v>0</v>
      </c>
      <c r="FI14" s="16">
        <f t="shared" si="39"/>
        <v>0</v>
      </c>
      <c r="FJ14" s="16">
        <f t="shared" si="40"/>
        <v>4900</v>
      </c>
      <c r="FK14" s="16">
        <f t="shared" si="41"/>
        <v>2100</v>
      </c>
      <c r="FL14" s="16">
        <f t="shared" si="42"/>
        <v>0</v>
      </c>
      <c r="FM14" s="16">
        <f t="shared" si="43"/>
        <v>0</v>
      </c>
      <c r="FN14" s="16">
        <f t="shared" si="44"/>
        <v>0</v>
      </c>
      <c r="FO14" s="16">
        <f t="shared" si="45"/>
        <v>0</v>
      </c>
      <c r="FR14" s="204" t="str">
        <f t="shared" si="100"/>
        <v>Jo Derix</v>
      </c>
      <c r="FS14" s="1">
        <f t="shared" si="101"/>
        <v>0</v>
      </c>
      <c r="FT14" s="1">
        <f t="shared" si="102"/>
        <v>0</v>
      </c>
      <c r="FU14" s="1">
        <f t="shared" si="103"/>
        <v>1</v>
      </c>
      <c r="FV14" s="1">
        <f t="shared" si="104"/>
        <v>0</v>
      </c>
      <c r="FW14" s="1">
        <f t="shared" si="105"/>
        <v>0</v>
      </c>
      <c r="FX14" s="1">
        <f t="shared" si="106"/>
        <v>0</v>
      </c>
      <c r="FY14" s="1">
        <f t="shared" si="107"/>
        <v>0</v>
      </c>
      <c r="FZ14" s="1">
        <f t="shared" si="108"/>
        <v>1</v>
      </c>
      <c r="GA14" s="1">
        <f t="shared" si="109"/>
        <v>1</v>
      </c>
      <c r="GB14" s="1">
        <f t="shared" si="110"/>
        <v>0</v>
      </c>
      <c r="GC14" s="1">
        <f t="shared" si="111"/>
        <v>0</v>
      </c>
      <c r="GD14" s="1">
        <f t="shared" si="112"/>
        <v>0</v>
      </c>
      <c r="GE14" s="1">
        <f t="shared" si="113"/>
        <v>0</v>
      </c>
      <c r="GF14" s="157">
        <f t="shared" si="114"/>
        <v>3</v>
      </c>
    </row>
    <row r="15" spans="1:188" ht="15.75" x14ac:dyDescent="0.25">
      <c r="A15" s="183">
        <v>12</v>
      </c>
      <c r="B15" s="86" t="s">
        <v>10</v>
      </c>
      <c r="C15" s="6"/>
      <c r="D15" s="188">
        <v>25</v>
      </c>
      <c r="E15" s="189">
        <v>6</v>
      </c>
      <c r="F15" s="21">
        <v>8</v>
      </c>
      <c r="G15" s="189">
        <v>4370</v>
      </c>
      <c r="H15" s="21">
        <f t="shared" si="118"/>
        <v>2</v>
      </c>
      <c r="I15" s="70">
        <f t="shared" si="46"/>
        <v>10</v>
      </c>
      <c r="J15" s="1">
        <f t="shared" si="47"/>
        <v>4</v>
      </c>
      <c r="K15" s="5"/>
      <c r="L15" s="190"/>
      <c r="M15" s="191"/>
      <c r="N15" s="21">
        <v>17</v>
      </c>
      <c r="O15" s="191"/>
      <c r="P15" s="21">
        <v>17</v>
      </c>
      <c r="Q15" s="70">
        <f t="shared" si="50"/>
        <v>34</v>
      </c>
      <c r="R15" s="1">
        <f t="shared" si="51"/>
        <v>17</v>
      </c>
      <c r="S15" s="5"/>
      <c r="T15" s="190"/>
      <c r="U15" s="191"/>
      <c r="V15" s="21">
        <v>17</v>
      </c>
      <c r="W15" s="191"/>
      <c r="X15" s="21">
        <v>17</v>
      </c>
      <c r="Y15" s="70">
        <f t="shared" si="52"/>
        <v>34</v>
      </c>
      <c r="Z15" s="1">
        <f t="shared" si="53"/>
        <v>17</v>
      </c>
      <c r="AA15" s="5"/>
      <c r="AB15" s="190"/>
      <c r="AC15" s="191"/>
      <c r="AD15" s="21">
        <v>18</v>
      </c>
      <c r="AE15" s="191"/>
      <c r="AF15" s="21">
        <v>18</v>
      </c>
      <c r="AG15" s="70">
        <f t="shared" si="56"/>
        <v>36</v>
      </c>
      <c r="AH15" s="1">
        <f t="shared" si="57"/>
        <v>18</v>
      </c>
      <c r="AI15" s="5"/>
      <c r="AJ15" s="190">
        <v>9</v>
      </c>
      <c r="AK15" s="191">
        <v>2</v>
      </c>
      <c r="AL15" s="21">
        <f t="shared" si="58"/>
        <v>11</v>
      </c>
      <c r="AM15" s="191">
        <v>2080</v>
      </c>
      <c r="AN15" s="21">
        <f t="shared" si="59"/>
        <v>14</v>
      </c>
      <c r="AO15" s="70">
        <f t="shared" si="60"/>
        <v>25</v>
      </c>
      <c r="AP15" s="1">
        <f t="shared" si="61"/>
        <v>14</v>
      </c>
      <c r="AQ15" s="5"/>
      <c r="AR15" s="190"/>
      <c r="AS15" s="191"/>
      <c r="AT15" s="21">
        <v>16</v>
      </c>
      <c r="AU15" s="191"/>
      <c r="AV15" s="21">
        <v>16</v>
      </c>
      <c r="AW15" s="70">
        <f t="shared" si="64"/>
        <v>32</v>
      </c>
      <c r="AX15" s="1">
        <f t="shared" si="65"/>
        <v>16</v>
      </c>
      <c r="AY15" s="5"/>
      <c r="AZ15" s="202"/>
      <c r="BA15" s="203"/>
      <c r="BB15" s="20">
        <v>16</v>
      </c>
      <c r="BC15" s="203"/>
      <c r="BD15" s="20">
        <v>16</v>
      </c>
      <c r="BE15" s="70">
        <f t="shared" si="68"/>
        <v>32</v>
      </c>
      <c r="BF15" s="1">
        <f t="shared" si="69"/>
        <v>16</v>
      </c>
      <c r="BG15" s="5"/>
      <c r="BH15" s="190"/>
      <c r="BI15" s="191"/>
      <c r="BJ15" s="20">
        <v>19</v>
      </c>
      <c r="BK15" s="191"/>
      <c r="BL15" s="20">
        <v>19</v>
      </c>
      <c r="BM15" s="70">
        <f t="shared" si="72"/>
        <v>38</v>
      </c>
      <c r="BN15" s="1">
        <f t="shared" si="73"/>
        <v>19</v>
      </c>
      <c r="BO15" s="5"/>
      <c r="BP15" s="190">
        <v>12</v>
      </c>
      <c r="BQ15" s="191">
        <v>9</v>
      </c>
      <c r="BR15" s="21">
        <f t="shared" si="74"/>
        <v>7</v>
      </c>
      <c r="BS15" s="191">
        <v>5640</v>
      </c>
      <c r="BT15" s="21">
        <f t="shared" si="75"/>
        <v>11</v>
      </c>
      <c r="BU15" s="70">
        <f t="shared" si="76"/>
        <v>18</v>
      </c>
      <c r="BV15" s="10">
        <f t="shared" si="77"/>
        <v>9</v>
      </c>
      <c r="BW15" s="5"/>
      <c r="BX15" s="205">
        <v>23</v>
      </c>
      <c r="BY15" s="212">
        <v>12</v>
      </c>
      <c r="BZ15" s="20">
        <f t="shared" si="78"/>
        <v>6</v>
      </c>
      <c r="CA15" s="212">
        <v>3420</v>
      </c>
      <c r="CB15" s="20">
        <f t="shared" si="79"/>
        <v>13</v>
      </c>
      <c r="CC15" s="70">
        <f t="shared" si="80"/>
        <v>19</v>
      </c>
      <c r="CD15" s="10">
        <f t="shared" si="81"/>
        <v>11</v>
      </c>
      <c r="CE15" s="5"/>
      <c r="CF15" s="68"/>
      <c r="CG15" s="68"/>
      <c r="CH15" s="21">
        <f t="shared" si="82"/>
        <v>0</v>
      </c>
      <c r="CI15" s="68"/>
      <c r="CJ15" s="21">
        <f t="shared" si="83"/>
        <v>0</v>
      </c>
      <c r="CK15" s="70">
        <f t="shared" si="84"/>
        <v>0</v>
      </c>
      <c r="CL15" s="10">
        <f t="shared" si="85"/>
        <v>1</v>
      </c>
      <c r="CM15" s="5"/>
      <c r="CN15" s="68"/>
      <c r="CO15" s="68"/>
      <c r="CP15" s="21">
        <f t="shared" si="86"/>
        <v>0</v>
      </c>
      <c r="CQ15" s="68"/>
      <c r="CR15" s="21">
        <f t="shared" si="87"/>
        <v>0</v>
      </c>
      <c r="CS15" s="70">
        <f t="shared" si="88"/>
        <v>0</v>
      </c>
      <c r="CT15" s="10">
        <f t="shared" si="89"/>
        <v>1</v>
      </c>
      <c r="CU15" s="5"/>
      <c r="CV15" s="68"/>
      <c r="CW15" s="68"/>
      <c r="CX15" s="21">
        <f t="shared" si="90"/>
        <v>0</v>
      </c>
      <c r="CY15" s="68"/>
      <c r="CZ15" s="21">
        <f t="shared" si="91"/>
        <v>0</v>
      </c>
      <c r="DA15" s="70">
        <f t="shared" si="92"/>
        <v>0</v>
      </c>
      <c r="DB15" s="10">
        <f t="shared" si="93"/>
        <v>1</v>
      </c>
      <c r="DC15" s="7"/>
      <c r="DD15" s="9"/>
      <c r="DE15" s="12">
        <v>12</v>
      </c>
      <c r="DF15" s="12" t="str">
        <v>Ton Nelissen</v>
      </c>
      <c r="DG15" s="12">
        <v>147</v>
      </c>
      <c r="DH15" s="12">
        <v>46</v>
      </c>
      <c r="DI15" s="12">
        <v>36794</v>
      </c>
      <c r="DJ15" s="15">
        <v>-146999954</v>
      </c>
      <c r="DK15" s="132">
        <v>-440963206</v>
      </c>
      <c r="DL15" s="120"/>
      <c r="DM15" s="53" t="str">
        <f t="shared" si="0"/>
        <v>Jos Muisers</v>
      </c>
      <c r="DN15" s="4">
        <f t="shared" si="94"/>
        <v>204</v>
      </c>
      <c r="DO15" s="4">
        <f t="shared" si="1"/>
        <v>29</v>
      </c>
      <c r="DP15" s="4">
        <f t="shared" si="2"/>
        <v>15510</v>
      </c>
      <c r="DQ15" s="4">
        <f t="shared" si="95"/>
        <v>-203999971</v>
      </c>
      <c r="DR15" s="4">
        <f t="shared" si="96"/>
        <v>-611984490</v>
      </c>
      <c r="DT15" s="3" t="str">
        <f t="shared" si="3"/>
        <v>Jos Muisers</v>
      </c>
      <c r="DU15" s="6">
        <f t="shared" si="97"/>
        <v>204</v>
      </c>
      <c r="DV15" s="1">
        <f t="shared" si="98"/>
        <v>278</v>
      </c>
      <c r="DW15" s="1">
        <f t="shared" si="4"/>
        <v>10</v>
      </c>
      <c r="DX15" s="1">
        <f t="shared" si="5"/>
        <v>34</v>
      </c>
      <c r="DY15" s="1">
        <f t="shared" si="6"/>
        <v>34</v>
      </c>
      <c r="DZ15" s="1">
        <f t="shared" si="7"/>
        <v>36</v>
      </c>
      <c r="EA15" s="1">
        <f t="shared" si="8"/>
        <v>25</v>
      </c>
      <c r="EB15" s="1">
        <f t="shared" si="9"/>
        <v>32</v>
      </c>
      <c r="EC15" s="1">
        <f t="shared" si="10"/>
        <v>32</v>
      </c>
      <c r="ED15" s="1">
        <f t="shared" si="11"/>
        <v>38</v>
      </c>
      <c r="EE15" s="1">
        <f t="shared" si="12"/>
        <v>18</v>
      </c>
      <c r="EF15" s="1">
        <f t="shared" si="13"/>
        <v>19</v>
      </c>
      <c r="EG15" s="1">
        <f t="shared" si="14"/>
        <v>0</v>
      </c>
      <c r="EH15" s="1">
        <f t="shared" si="15"/>
        <v>0</v>
      </c>
      <c r="EI15" s="1">
        <f t="shared" si="16"/>
        <v>0</v>
      </c>
      <c r="EK15" s="3" t="str">
        <f t="shared" si="17"/>
        <v>Jos Muisers</v>
      </c>
      <c r="EL15" s="1">
        <f t="shared" si="18"/>
        <v>29</v>
      </c>
      <c r="EM15" s="16">
        <f t="shared" si="19"/>
        <v>6</v>
      </c>
      <c r="EN15" s="16">
        <f t="shared" si="20"/>
        <v>0</v>
      </c>
      <c r="EO15" s="16">
        <f t="shared" si="21"/>
        <v>0</v>
      </c>
      <c r="EP15" s="16">
        <f t="shared" si="22"/>
        <v>0</v>
      </c>
      <c r="EQ15" s="16">
        <f t="shared" si="23"/>
        <v>2</v>
      </c>
      <c r="ER15" s="16">
        <f t="shared" si="24"/>
        <v>0</v>
      </c>
      <c r="ES15" s="16">
        <f t="shared" si="25"/>
        <v>0</v>
      </c>
      <c r="ET15" s="16">
        <f t="shared" si="26"/>
        <v>0</v>
      </c>
      <c r="EU15" s="16">
        <f t="shared" si="27"/>
        <v>9</v>
      </c>
      <c r="EV15" s="16">
        <f t="shared" si="28"/>
        <v>12</v>
      </c>
      <c r="EW15" s="16">
        <f t="shared" si="29"/>
        <v>0</v>
      </c>
      <c r="EX15" s="16">
        <f t="shared" si="30"/>
        <v>0</v>
      </c>
      <c r="EY15" s="16">
        <f t="shared" si="31"/>
        <v>0</v>
      </c>
      <c r="FA15" s="3" t="str">
        <f t="shared" si="32"/>
        <v>Jos Muisers</v>
      </c>
      <c r="FB15" s="1">
        <f t="shared" si="99"/>
        <v>15510</v>
      </c>
      <c r="FC15" s="1">
        <f t="shared" si="33"/>
        <v>4370</v>
      </c>
      <c r="FD15" s="1">
        <f t="shared" si="34"/>
        <v>0</v>
      </c>
      <c r="FE15" s="1">
        <f t="shared" si="35"/>
        <v>0</v>
      </c>
      <c r="FF15" s="1">
        <f t="shared" si="36"/>
        <v>0</v>
      </c>
      <c r="FG15" s="1">
        <f t="shared" si="37"/>
        <v>2080</v>
      </c>
      <c r="FH15" s="16">
        <f t="shared" si="38"/>
        <v>0</v>
      </c>
      <c r="FI15" s="16">
        <f t="shared" si="39"/>
        <v>0</v>
      </c>
      <c r="FJ15" s="16">
        <f t="shared" si="40"/>
        <v>0</v>
      </c>
      <c r="FK15" s="16">
        <f t="shared" si="41"/>
        <v>5640</v>
      </c>
      <c r="FL15" s="16">
        <f t="shared" si="42"/>
        <v>3420</v>
      </c>
      <c r="FM15" s="16">
        <f t="shared" si="43"/>
        <v>0</v>
      </c>
      <c r="FN15" s="16">
        <f t="shared" si="44"/>
        <v>0</v>
      </c>
      <c r="FO15" s="16">
        <f t="shared" si="45"/>
        <v>0</v>
      </c>
      <c r="FR15" s="204" t="str">
        <f t="shared" si="100"/>
        <v>Jos Muisers</v>
      </c>
      <c r="FS15" s="1">
        <f t="shared" si="101"/>
        <v>1</v>
      </c>
      <c r="FT15" s="1">
        <f t="shared" si="102"/>
        <v>0</v>
      </c>
      <c r="FU15" s="1">
        <f t="shared" si="103"/>
        <v>0</v>
      </c>
      <c r="FV15" s="1">
        <f t="shared" si="104"/>
        <v>0</v>
      </c>
      <c r="FW15" s="1">
        <f t="shared" si="105"/>
        <v>1</v>
      </c>
      <c r="FX15" s="1">
        <f t="shared" si="106"/>
        <v>0</v>
      </c>
      <c r="FY15" s="1">
        <f t="shared" si="107"/>
        <v>0</v>
      </c>
      <c r="FZ15" s="1">
        <f t="shared" si="108"/>
        <v>0</v>
      </c>
      <c r="GA15" s="1">
        <f t="shared" si="109"/>
        <v>1</v>
      </c>
      <c r="GB15" s="1">
        <f t="shared" si="110"/>
        <v>1</v>
      </c>
      <c r="GC15" s="1">
        <f t="shared" si="111"/>
        <v>0</v>
      </c>
      <c r="GD15" s="1">
        <f t="shared" si="112"/>
        <v>0</v>
      </c>
      <c r="GE15" s="1">
        <f t="shared" si="113"/>
        <v>0</v>
      </c>
      <c r="GF15" s="157">
        <f t="shared" si="114"/>
        <v>4</v>
      </c>
    </row>
    <row r="16" spans="1:188" ht="15.75" x14ac:dyDescent="0.25">
      <c r="A16" s="183">
        <v>13</v>
      </c>
      <c r="B16" s="86" t="s">
        <v>11</v>
      </c>
      <c r="C16" s="6"/>
      <c r="D16" s="188">
        <v>24</v>
      </c>
      <c r="E16" s="189">
        <v>16</v>
      </c>
      <c r="F16" s="21">
        <f t="shared" si="115"/>
        <v>3</v>
      </c>
      <c r="G16" s="189">
        <v>4070</v>
      </c>
      <c r="H16" s="21">
        <f t="shared" si="118"/>
        <v>4</v>
      </c>
      <c r="I16" s="70">
        <f t="shared" si="46"/>
        <v>7</v>
      </c>
      <c r="J16" s="1">
        <f t="shared" si="47"/>
        <v>1</v>
      </c>
      <c r="K16" s="5"/>
      <c r="L16" s="190">
        <v>23</v>
      </c>
      <c r="M16" s="191">
        <v>12</v>
      </c>
      <c r="N16" s="21">
        <f t="shared" si="48"/>
        <v>5</v>
      </c>
      <c r="O16" s="191">
        <v>2400</v>
      </c>
      <c r="P16" s="21">
        <f t="shared" si="49"/>
        <v>14</v>
      </c>
      <c r="Q16" s="70">
        <f t="shared" si="50"/>
        <v>19</v>
      </c>
      <c r="R16" s="1">
        <f t="shared" si="51"/>
        <v>11</v>
      </c>
      <c r="S16" s="5"/>
      <c r="T16" s="190">
        <v>11</v>
      </c>
      <c r="U16" s="191">
        <v>11</v>
      </c>
      <c r="V16" s="21">
        <f t="shared" si="116"/>
        <v>4</v>
      </c>
      <c r="W16" s="191">
        <v>10810</v>
      </c>
      <c r="X16" s="21">
        <f t="shared" si="117"/>
        <v>1</v>
      </c>
      <c r="Y16" s="70">
        <f t="shared" si="52"/>
        <v>5</v>
      </c>
      <c r="Z16" s="1">
        <f t="shared" si="53"/>
        <v>2</v>
      </c>
      <c r="AA16" s="5"/>
      <c r="AB16" s="190">
        <v>14</v>
      </c>
      <c r="AC16" s="191">
        <v>15</v>
      </c>
      <c r="AD16" s="21">
        <f t="shared" si="54"/>
        <v>2</v>
      </c>
      <c r="AE16" s="191">
        <v>2960</v>
      </c>
      <c r="AF16" s="21">
        <f t="shared" si="55"/>
        <v>9</v>
      </c>
      <c r="AG16" s="70">
        <f t="shared" si="56"/>
        <v>11</v>
      </c>
      <c r="AH16" s="1">
        <f t="shared" si="57"/>
        <v>4</v>
      </c>
      <c r="AI16" s="5"/>
      <c r="AJ16" s="190">
        <v>21</v>
      </c>
      <c r="AK16" s="191">
        <v>19</v>
      </c>
      <c r="AL16" s="21">
        <f t="shared" si="58"/>
        <v>1</v>
      </c>
      <c r="AM16" s="191">
        <v>8100</v>
      </c>
      <c r="AN16" s="21">
        <f t="shared" si="59"/>
        <v>1</v>
      </c>
      <c r="AO16" s="70">
        <f t="shared" si="60"/>
        <v>2</v>
      </c>
      <c r="AP16" s="1">
        <f t="shared" si="61"/>
        <v>1</v>
      </c>
      <c r="AQ16" s="5"/>
      <c r="AR16" s="190">
        <v>12</v>
      </c>
      <c r="AS16" s="191">
        <v>1</v>
      </c>
      <c r="AT16" s="21">
        <f t="shared" si="62"/>
        <v>15</v>
      </c>
      <c r="AU16" s="200">
        <v>1820</v>
      </c>
      <c r="AV16" s="21">
        <f t="shared" si="63"/>
        <v>15</v>
      </c>
      <c r="AW16" s="70">
        <f t="shared" si="64"/>
        <v>30</v>
      </c>
      <c r="AX16" s="1">
        <f t="shared" si="65"/>
        <v>15</v>
      </c>
      <c r="AY16" s="5"/>
      <c r="AZ16" s="202">
        <v>1</v>
      </c>
      <c r="BA16" s="203">
        <v>11</v>
      </c>
      <c r="BB16" s="21">
        <f t="shared" si="66"/>
        <v>4</v>
      </c>
      <c r="BC16" s="203">
        <v>8960</v>
      </c>
      <c r="BD16" s="21">
        <f t="shared" si="67"/>
        <v>1</v>
      </c>
      <c r="BE16" s="70">
        <f t="shared" si="68"/>
        <v>5</v>
      </c>
      <c r="BF16" s="1">
        <f t="shared" si="69"/>
        <v>2</v>
      </c>
      <c r="BG16" s="5"/>
      <c r="BH16" s="190">
        <v>20</v>
      </c>
      <c r="BI16" s="191">
        <v>23</v>
      </c>
      <c r="BJ16" s="20">
        <f t="shared" si="70"/>
        <v>1</v>
      </c>
      <c r="BK16" s="191">
        <v>8100</v>
      </c>
      <c r="BL16" s="20">
        <f t="shared" si="71"/>
        <v>1</v>
      </c>
      <c r="BM16" s="70">
        <f t="shared" si="72"/>
        <v>2</v>
      </c>
      <c r="BN16" s="1">
        <f t="shared" si="73"/>
        <v>1</v>
      </c>
      <c r="BO16" s="5"/>
      <c r="BP16" s="190">
        <v>27</v>
      </c>
      <c r="BQ16" s="191">
        <v>3</v>
      </c>
      <c r="BR16" s="21">
        <f t="shared" si="74"/>
        <v>16</v>
      </c>
      <c r="BS16" s="191">
        <v>3020</v>
      </c>
      <c r="BT16" s="21">
        <f t="shared" si="75"/>
        <v>14</v>
      </c>
      <c r="BU16" s="70">
        <f t="shared" si="76"/>
        <v>30</v>
      </c>
      <c r="BV16" s="10">
        <f t="shared" si="77"/>
        <v>15</v>
      </c>
      <c r="BW16" s="5"/>
      <c r="BX16" s="205">
        <v>5</v>
      </c>
      <c r="BY16" s="212">
        <v>7</v>
      </c>
      <c r="BZ16" s="20">
        <f t="shared" si="78"/>
        <v>13</v>
      </c>
      <c r="CA16" s="212">
        <v>8000</v>
      </c>
      <c r="CB16" s="20">
        <f t="shared" si="79"/>
        <v>2</v>
      </c>
      <c r="CC16" s="70">
        <f t="shared" si="80"/>
        <v>15</v>
      </c>
      <c r="CD16" s="10">
        <f t="shared" si="81"/>
        <v>7</v>
      </c>
      <c r="CE16" s="5"/>
      <c r="CF16" s="68"/>
      <c r="CG16" s="68"/>
      <c r="CH16" s="21">
        <f t="shared" si="82"/>
        <v>0</v>
      </c>
      <c r="CI16" s="68"/>
      <c r="CJ16" s="21">
        <f t="shared" si="83"/>
        <v>0</v>
      </c>
      <c r="CK16" s="70">
        <f t="shared" si="84"/>
        <v>0</v>
      </c>
      <c r="CL16" s="10">
        <f t="shared" si="85"/>
        <v>1</v>
      </c>
      <c r="CM16" s="5"/>
      <c r="CN16" s="68"/>
      <c r="CO16" s="68"/>
      <c r="CP16" s="21">
        <f t="shared" si="86"/>
        <v>0</v>
      </c>
      <c r="CQ16" s="68"/>
      <c r="CR16" s="21">
        <f t="shared" si="87"/>
        <v>0</v>
      </c>
      <c r="CS16" s="70">
        <f t="shared" si="88"/>
        <v>0</v>
      </c>
      <c r="CT16" s="10">
        <f t="shared" si="89"/>
        <v>1</v>
      </c>
      <c r="CU16" s="5"/>
      <c r="CV16" s="68"/>
      <c r="CW16" s="68"/>
      <c r="CX16" s="21">
        <f t="shared" si="90"/>
        <v>0</v>
      </c>
      <c r="CY16" s="68"/>
      <c r="CZ16" s="21">
        <f t="shared" si="91"/>
        <v>0</v>
      </c>
      <c r="DA16" s="70">
        <f t="shared" si="92"/>
        <v>0</v>
      </c>
      <c r="DB16" s="10">
        <f t="shared" si="93"/>
        <v>1</v>
      </c>
      <c r="DC16" s="7"/>
      <c r="DD16" s="9"/>
      <c r="DE16" s="12">
        <v>13</v>
      </c>
      <c r="DF16" s="12" t="str">
        <v>Gé Schoolmeester</v>
      </c>
      <c r="DG16" s="12">
        <v>149</v>
      </c>
      <c r="DH16" s="12">
        <v>40</v>
      </c>
      <c r="DI16" s="12">
        <v>36400</v>
      </c>
      <c r="DJ16" s="15">
        <v>-148999960</v>
      </c>
      <c r="DK16" s="132">
        <v>-446963600</v>
      </c>
      <c r="DL16" s="120"/>
      <c r="DM16" s="53" t="str">
        <f t="shared" si="0"/>
        <v>Jos Selder</v>
      </c>
      <c r="DN16" s="4">
        <f t="shared" si="94"/>
        <v>66</v>
      </c>
      <c r="DO16" s="4">
        <f t="shared" si="1"/>
        <v>118</v>
      </c>
      <c r="DP16" s="4">
        <f t="shared" si="2"/>
        <v>58240</v>
      </c>
      <c r="DQ16" s="4">
        <f t="shared" si="95"/>
        <v>-65999882</v>
      </c>
      <c r="DR16" s="4">
        <f t="shared" si="96"/>
        <v>-197941760</v>
      </c>
      <c r="DT16" s="3" t="str">
        <f t="shared" si="3"/>
        <v>Jos Selder</v>
      </c>
      <c r="DU16" s="6">
        <f t="shared" si="97"/>
        <v>66</v>
      </c>
      <c r="DV16" s="1">
        <f t="shared" si="98"/>
        <v>126</v>
      </c>
      <c r="DW16" s="1">
        <f t="shared" si="4"/>
        <v>7</v>
      </c>
      <c r="DX16" s="1">
        <f t="shared" si="5"/>
        <v>19</v>
      </c>
      <c r="DY16" s="1">
        <f t="shared" si="6"/>
        <v>5</v>
      </c>
      <c r="DZ16" s="1">
        <f t="shared" si="7"/>
        <v>11</v>
      </c>
      <c r="EA16" s="1">
        <f t="shared" si="8"/>
        <v>2</v>
      </c>
      <c r="EB16" s="1">
        <f t="shared" si="9"/>
        <v>30</v>
      </c>
      <c r="EC16" s="1">
        <f t="shared" si="10"/>
        <v>5</v>
      </c>
      <c r="ED16" s="1">
        <f t="shared" si="11"/>
        <v>2</v>
      </c>
      <c r="EE16" s="1">
        <f t="shared" si="12"/>
        <v>30</v>
      </c>
      <c r="EF16" s="1">
        <f t="shared" si="13"/>
        <v>15</v>
      </c>
      <c r="EG16" s="1">
        <f t="shared" si="14"/>
        <v>0</v>
      </c>
      <c r="EH16" s="1">
        <f t="shared" si="15"/>
        <v>0</v>
      </c>
      <c r="EI16" s="1">
        <f t="shared" si="16"/>
        <v>0</v>
      </c>
      <c r="EK16" s="3" t="str">
        <f t="shared" si="17"/>
        <v>Jos Selder</v>
      </c>
      <c r="EL16" s="1">
        <f t="shared" si="18"/>
        <v>118</v>
      </c>
      <c r="EM16" s="16">
        <f t="shared" si="19"/>
        <v>16</v>
      </c>
      <c r="EN16" s="16">
        <f t="shared" si="20"/>
        <v>12</v>
      </c>
      <c r="EO16" s="16">
        <f t="shared" si="21"/>
        <v>11</v>
      </c>
      <c r="EP16" s="16">
        <f t="shared" si="22"/>
        <v>15</v>
      </c>
      <c r="EQ16" s="16">
        <f t="shared" si="23"/>
        <v>19</v>
      </c>
      <c r="ER16" s="16">
        <f t="shared" si="24"/>
        <v>1</v>
      </c>
      <c r="ES16" s="16">
        <f t="shared" si="25"/>
        <v>11</v>
      </c>
      <c r="ET16" s="16">
        <f t="shared" si="26"/>
        <v>23</v>
      </c>
      <c r="EU16" s="16">
        <f t="shared" si="27"/>
        <v>3</v>
      </c>
      <c r="EV16" s="16">
        <f t="shared" si="28"/>
        <v>7</v>
      </c>
      <c r="EW16" s="16">
        <f t="shared" si="29"/>
        <v>0</v>
      </c>
      <c r="EX16" s="16">
        <f t="shared" si="30"/>
        <v>0</v>
      </c>
      <c r="EY16" s="16">
        <f t="shared" si="31"/>
        <v>0</v>
      </c>
      <c r="FA16" s="3" t="str">
        <f t="shared" si="32"/>
        <v>Jos Selder</v>
      </c>
      <c r="FB16" s="1">
        <f t="shared" si="99"/>
        <v>58240</v>
      </c>
      <c r="FC16" s="1">
        <f t="shared" si="33"/>
        <v>4070</v>
      </c>
      <c r="FD16" s="1">
        <f t="shared" si="34"/>
        <v>2400</v>
      </c>
      <c r="FE16" s="1">
        <f t="shared" si="35"/>
        <v>10810</v>
      </c>
      <c r="FF16" s="1">
        <f t="shared" si="36"/>
        <v>2960</v>
      </c>
      <c r="FG16" s="1">
        <f t="shared" si="37"/>
        <v>8100</v>
      </c>
      <c r="FH16" s="16">
        <f t="shared" si="38"/>
        <v>1820</v>
      </c>
      <c r="FI16" s="16">
        <f t="shared" si="39"/>
        <v>8960</v>
      </c>
      <c r="FJ16" s="16">
        <f t="shared" si="40"/>
        <v>8100</v>
      </c>
      <c r="FK16" s="16">
        <f t="shared" si="41"/>
        <v>3020</v>
      </c>
      <c r="FL16" s="16">
        <f t="shared" si="42"/>
        <v>8000</v>
      </c>
      <c r="FM16" s="16">
        <f t="shared" si="43"/>
        <v>0</v>
      </c>
      <c r="FN16" s="16">
        <f t="shared" si="44"/>
        <v>0</v>
      </c>
      <c r="FO16" s="16">
        <f t="shared" si="45"/>
        <v>0</v>
      </c>
      <c r="FR16" s="204" t="str">
        <f t="shared" si="100"/>
        <v>Jos Selder</v>
      </c>
      <c r="FS16" s="1">
        <f t="shared" si="101"/>
        <v>1</v>
      </c>
      <c r="FT16" s="1">
        <f t="shared" si="102"/>
        <v>1</v>
      </c>
      <c r="FU16" s="1">
        <f t="shared" si="103"/>
        <v>1</v>
      </c>
      <c r="FV16" s="1">
        <f t="shared" si="104"/>
        <v>1</v>
      </c>
      <c r="FW16" s="1">
        <f t="shared" si="105"/>
        <v>1</v>
      </c>
      <c r="FX16" s="1">
        <f t="shared" si="106"/>
        <v>1</v>
      </c>
      <c r="FY16" s="1">
        <f t="shared" si="107"/>
        <v>1</v>
      </c>
      <c r="FZ16" s="1">
        <f t="shared" si="108"/>
        <v>1</v>
      </c>
      <c r="GA16" s="1">
        <f t="shared" si="109"/>
        <v>1</v>
      </c>
      <c r="GB16" s="1">
        <f t="shared" si="110"/>
        <v>1</v>
      </c>
      <c r="GC16" s="1">
        <f t="shared" si="111"/>
        <v>0</v>
      </c>
      <c r="GD16" s="1">
        <f t="shared" si="112"/>
        <v>0</v>
      </c>
      <c r="GE16" s="1">
        <f t="shared" si="113"/>
        <v>0</v>
      </c>
      <c r="GF16" s="157">
        <f t="shared" si="114"/>
        <v>10</v>
      </c>
    </row>
    <row r="17" spans="1:188" ht="15.75" x14ac:dyDescent="0.25">
      <c r="A17" s="183">
        <v>14</v>
      </c>
      <c r="B17" s="86" t="s">
        <v>12</v>
      </c>
      <c r="C17" s="6"/>
      <c r="D17" s="188">
        <v>10</v>
      </c>
      <c r="E17" s="189">
        <v>1</v>
      </c>
      <c r="F17" s="21">
        <v>14</v>
      </c>
      <c r="G17" s="189">
        <v>2090</v>
      </c>
      <c r="H17" s="21">
        <v>18</v>
      </c>
      <c r="I17" s="70">
        <f t="shared" si="46"/>
        <v>32</v>
      </c>
      <c r="J17" s="1">
        <f t="shared" si="47"/>
        <v>17</v>
      </c>
      <c r="K17" s="5"/>
      <c r="L17" s="190"/>
      <c r="M17" s="191"/>
      <c r="N17" s="21">
        <v>17</v>
      </c>
      <c r="O17" s="191"/>
      <c r="P17" s="21">
        <v>17</v>
      </c>
      <c r="Q17" s="70">
        <f t="shared" si="50"/>
        <v>34</v>
      </c>
      <c r="R17" s="1">
        <f t="shared" si="51"/>
        <v>17</v>
      </c>
      <c r="S17" s="5"/>
      <c r="T17" s="190"/>
      <c r="U17" s="191"/>
      <c r="V17" s="21">
        <v>17</v>
      </c>
      <c r="W17" s="191"/>
      <c r="X17" s="21">
        <v>17</v>
      </c>
      <c r="Y17" s="70">
        <f t="shared" si="52"/>
        <v>34</v>
      </c>
      <c r="Z17" s="1">
        <f t="shared" si="53"/>
        <v>17</v>
      </c>
      <c r="AA17" s="5"/>
      <c r="AB17" s="190"/>
      <c r="AC17" s="191"/>
      <c r="AD17" s="21">
        <v>18</v>
      </c>
      <c r="AE17" s="191"/>
      <c r="AF17" s="21">
        <v>18</v>
      </c>
      <c r="AG17" s="70">
        <f t="shared" si="56"/>
        <v>36</v>
      </c>
      <c r="AH17" s="1">
        <f t="shared" si="57"/>
        <v>18</v>
      </c>
      <c r="AI17" s="5"/>
      <c r="AJ17" s="190">
        <v>4</v>
      </c>
      <c r="AK17" s="191">
        <v>0</v>
      </c>
      <c r="AL17" s="21">
        <f t="shared" si="58"/>
        <v>17</v>
      </c>
      <c r="AM17" s="191">
        <v>0</v>
      </c>
      <c r="AN17" s="21">
        <f t="shared" si="59"/>
        <v>17</v>
      </c>
      <c r="AO17" s="70">
        <f t="shared" si="60"/>
        <v>34</v>
      </c>
      <c r="AP17" s="1">
        <f t="shared" si="61"/>
        <v>17</v>
      </c>
      <c r="AQ17" s="5"/>
      <c r="AR17" s="190">
        <v>22</v>
      </c>
      <c r="AS17" s="191">
        <v>13</v>
      </c>
      <c r="AT17" s="21">
        <f t="shared" si="62"/>
        <v>2</v>
      </c>
      <c r="AU17" s="191">
        <v>4340</v>
      </c>
      <c r="AV17" s="21">
        <f t="shared" si="63"/>
        <v>6</v>
      </c>
      <c r="AW17" s="70">
        <f t="shared" si="64"/>
        <v>8</v>
      </c>
      <c r="AX17" s="1">
        <f t="shared" si="65"/>
        <v>4</v>
      </c>
      <c r="AY17" s="5"/>
      <c r="AZ17" s="202"/>
      <c r="BA17" s="203"/>
      <c r="BB17" s="20">
        <v>16</v>
      </c>
      <c r="BC17" s="203"/>
      <c r="BD17" s="20">
        <v>16</v>
      </c>
      <c r="BE17" s="70">
        <f t="shared" si="68"/>
        <v>32</v>
      </c>
      <c r="BF17" s="1">
        <f t="shared" si="69"/>
        <v>16</v>
      </c>
      <c r="BG17" s="5"/>
      <c r="BH17" s="190">
        <v>7</v>
      </c>
      <c r="BI17" s="191">
        <v>8</v>
      </c>
      <c r="BJ17" s="20">
        <f t="shared" si="70"/>
        <v>10</v>
      </c>
      <c r="BK17" s="191">
        <v>4000</v>
      </c>
      <c r="BL17" s="20">
        <f>_xlfn.IFNA(RANK(BK17,$BK$4:$BK$32,0),0)</f>
        <v>12</v>
      </c>
      <c r="BM17" s="70">
        <f t="shared" si="72"/>
        <v>22</v>
      </c>
      <c r="BN17" s="1">
        <f t="shared" si="73"/>
        <v>13</v>
      </c>
      <c r="BO17" s="5"/>
      <c r="BP17" s="190"/>
      <c r="BQ17" s="191"/>
      <c r="BR17" s="21">
        <v>20</v>
      </c>
      <c r="BS17" s="191"/>
      <c r="BT17" s="21">
        <v>20</v>
      </c>
      <c r="BU17" s="70">
        <f t="shared" si="76"/>
        <v>40</v>
      </c>
      <c r="BV17" s="10">
        <f t="shared" si="77"/>
        <v>20</v>
      </c>
      <c r="BW17" s="5"/>
      <c r="BX17" s="205">
        <v>8</v>
      </c>
      <c r="BY17" s="212">
        <v>2</v>
      </c>
      <c r="BZ17" s="20">
        <f t="shared" si="78"/>
        <v>17</v>
      </c>
      <c r="CA17" s="212">
        <v>3300</v>
      </c>
      <c r="CB17" s="20">
        <f t="shared" si="79"/>
        <v>14</v>
      </c>
      <c r="CC17" s="70">
        <f t="shared" si="80"/>
        <v>31</v>
      </c>
      <c r="CD17" s="10">
        <f t="shared" si="81"/>
        <v>16</v>
      </c>
      <c r="CE17" s="5"/>
      <c r="CF17" s="68"/>
      <c r="CG17" s="68"/>
      <c r="CH17" s="21">
        <f t="shared" si="82"/>
        <v>0</v>
      </c>
      <c r="CI17" s="68"/>
      <c r="CJ17" s="21">
        <f t="shared" si="83"/>
        <v>0</v>
      </c>
      <c r="CK17" s="70">
        <f t="shared" si="84"/>
        <v>0</v>
      </c>
      <c r="CL17" s="10">
        <f t="shared" si="85"/>
        <v>1</v>
      </c>
      <c r="CM17" s="5"/>
      <c r="CN17" s="68"/>
      <c r="CO17" s="68"/>
      <c r="CP17" s="21">
        <f t="shared" si="86"/>
        <v>0</v>
      </c>
      <c r="CQ17" s="68"/>
      <c r="CR17" s="21">
        <f t="shared" si="87"/>
        <v>0</v>
      </c>
      <c r="CS17" s="70">
        <f t="shared" si="88"/>
        <v>0</v>
      </c>
      <c r="CT17" s="10">
        <f t="shared" si="89"/>
        <v>1</v>
      </c>
      <c r="CU17" s="5"/>
      <c r="CV17" s="68"/>
      <c r="CW17" s="68"/>
      <c r="CX17" s="21">
        <f t="shared" si="90"/>
        <v>0</v>
      </c>
      <c r="CY17" s="68"/>
      <c r="CZ17" s="21">
        <f t="shared" si="91"/>
        <v>0</v>
      </c>
      <c r="DA17" s="70">
        <f t="shared" si="92"/>
        <v>0</v>
      </c>
      <c r="DB17" s="10">
        <f t="shared" si="93"/>
        <v>1</v>
      </c>
      <c r="DC17" s="7"/>
      <c r="DD17" s="9"/>
      <c r="DE17" s="12">
        <v>14</v>
      </c>
      <c r="DF17" s="12" t="str">
        <v>Wiel Ottenheim</v>
      </c>
      <c r="DG17" s="12">
        <v>168</v>
      </c>
      <c r="DH17" s="12">
        <v>44</v>
      </c>
      <c r="DI17" s="12">
        <v>29620</v>
      </c>
      <c r="DJ17" s="15">
        <v>-167999956</v>
      </c>
      <c r="DK17" s="132">
        <v>-503970380</v>
      </c>
      <c r="DL17" s="120"/>
      <c r="DM17" s="53" t="str">
        <f t="shared" si="0"/>
        <v>Josef Schaefer</v>
      </c>
      <c r="DN17" s="4">
        <f t="shared" si="94"/>
        <v>227</v>
      </c>
      <c r="DO17" s="4">
        <f t="shared" si="1"/>
        <v>24</v>
      </c>
      <c r="DP17" s="4">
        <f t="shared" si="2"/>
        <v>13730</v>
      </c>
      <c r="DQ17" s="4">
        <f t="shared" si="95"/>
        <v>-226999976</v>
      </c>
      <c r="DR17" s="4">
        <f t="shared" si="96"/>
        <v>-680986270</v>
      </c>
      <c r="DT17" s="3" t="str">
        <f t="shared" si="3"/>
        <v>Josef Schaefer</v>
      </c>
      <c r="DU17" s="6">
        <f t="shared" si="97"/>
        <v>227</v>
      </c>
      <c r="DV17" s="1">
        <f t="shared" si="98"/>
        <v>303</v>
      </c>
      <c r="DW17" s="1">
        <f t="shared" si="4"/>
        <v>32</v>
      </c>
      <c r="DX17" s="1">
        <f t="shared" si="5"/>
        <v>34</v>
      </c>
      <c r="DY17" s="1">
        <f t="shared" si="6"/>
        <v>34</v>
      </c>
      <c r="DZ17" s="1">
        <f t="shared" si="7"/>
        <v>36</v>
      </c>
      <c r="EA17" s="1">
        <f t="shared" si="8"/>
        <v>34</v>
      </c>
      <c r="EB17" s="1">
        <f t="shared" si="9"/>
        <v>8</v>
      </c>
      <c r="EC17" s="1">
        <f t="shared" si="10"/>
        <v>32</v>
      </c>
      <c r="ED17" s="1">
        <f t="shared" si="11"/>
        <v>22</v>
      </c>
      <c r="EE17" s="1">
        <f t="shared" si="12"/>
        <v>40</v>
      </c>
      <c r="EF17" s="1">
        <f t="shared" si="13"/>
        <v>31</v>
      </c>
      <c r="EG17" s="1">
        <f t="shared" si="14"/>
        <v>0</v>
      </c>
      <c r="EH17" s="1">
        <f t="shared" si="15"/>
        <v>0</v>
      </c>
      <c r="EI17" s="1">
        <f t="shared" si="16"/>
        <v>0</v>
      </c>
      <c r="EK17" s="3" t="str">
        <f t="shared" si="17"/>
        <v>Josef Schaefer</v>
      </c>
      <c r="EL17" s="1">
        <f t="shared" si="18"/>
        <v>24</v>
      </c>
      <c r="EM17" s="16">
        <f t="shared" si="19"/>
        <v>1</v>
      </c>
      <c r="EN17" s="16">
        <f t="shared" si="20"/>
        <v>0</v>
      </c>
      <c r="EO17" s="16">
        <f t="shared" si="21"/>
        <v>0</v>
      </c>
      <c r="EP17" s="16">
        <f t="shared" si="22"/>
        <v>0</v>
      </c>
      <c r="EQ17" s="16">
        <f t="shared" si="23"/>
        <v>0</v>
      </c>
      <c r="ER17" s="16">
        <f t="shared" si="24"/>
        <v>13</v>
      </c>
      <c r="ES17" s="16">
        <f t="shared" si="25"/>
        <v>0</v>
      </c>
      <c r="ET17" s="16">
        <f t="shared" si="26"/>
        <v>8</v>
      </c>
      <c r="EU17" s="16">
        <f t="shared" si="27"/>
        <v>0</v>
      </c>
      <c r="EV17" s="16">
        <f t="shared" si="28"/>
        <v>2</v>
      </c>
      <c r="EW17" s="16">
        <f t="shared" si="29"/>
        <v>0</v>
      </c>
      <c r="EX17" s="16">
        <f t="shared" si="30"/>
        <v>0</v>
      </c>
      <c r="EY17" s="16">
        <f t="shared" si="31"/>
        <v>0</v>
      </c>
      <c r="FA17" s="3" t="str">
        <f t="shared" si="32"/>
        <v>Josef Schaefer</v>
      </c>
      <c r="FB17" s="1">
        <f t="shared" si="99"/>
        <v>13730</v>
      </c>
      <c r="FC17" s="1">
        <f t="shared" si="33"/>
        <v>2090</v>
      </c>
      <c r="FD17" s="1">
        <f t="shared" si="34"/>
        <v>0</v>
      </c>
      <c r="FE17" s="1">
        <f t="shared" si="35"/>
        <v>0</v>
      </c>
      <c r="FF17" s="1">
        <f t="shared" si="36"/>
        <v>0</v>
      </c>
      <c r="FG17" s="1">
        <f t="shared" si="37"/>
        <v>0</v>
      </c>
      <c r="FH17" s="16">
        <f t="shared" si="38"/>
        <v>4340</v>
      </c>
      <c r="FI17" s="16">
        <f t="shared" si="39"/>
        <v>0</v>
      </c>
      <c r="FJ17" s="16">
        <f t="shared" si="40"/>
        <v>4000</v>
      </c>
      <c r="FK17" s="16">
        <f t="shared" si="41"/>
        <v>0</v>
      </c>
      <c r="FL17" s="16">
        <f t="shared" si="42"/>
        <v>3300</v>
      </c>
      <c r="FM17" s="16">
        <f t="shared" si="43"/>
        <v>0</v>
      </c>
      <c r="FN17" s="16">
        <f t="shared" si="44"/>
        <v>0</v>
      </c>
      <c r="FO17" s="16">
        <f t="shared" si="45"/>
        <v>0</v>
      </c>
      <c r="FR17" s="204" t="str">
        <f t="shared" si="100"/>
        <v>Josef Schaefer</v>
      </c>
      <c r="FS17" s="1">
        <f t="shared" si="101"/>
        <v>1</v>
      </c>
      <c r="FT17" s="1">
        <f t="shared" si="102"/>
        <v>0</v>
      </c>
      <c r="FU17" s="1">
        <f t="shared" si="103"/>
        <v>0</v>
      </c>
      <c r="FV17" s="1">
        <f t="shared" si="104"/>
        <v>0</v>
      </c>
      <c r="FW17" s="1">
        <f t="shared" si="105"/>
        <v>1</v>
      </c>
      <c r="FX17" s="1">
        <f t="shared" si="106"/>
        <v>1</v>
      </c>
      <c r="FY17" s="1">
        <f t="shared" si="107"/>
        <v>0</v>
      </c>
      <c r="FZ17" s="1">
        <f t="shared" si="108"/>
        <v>1</v>
      </c>
      <c r="GA17" s="1">
        <f t="shared" si="109"/>
        <v>0</v>
      </c>
      <c r="GB17" s="1">
        <f t="shared" si="110"/>
        <v>1</v>
      </c>
      <c r="GC17" s="1">
        <f t="shared" si="111"/>
        <v>0</v>
      </c>
      <c r="GD17" s="1">
        <f t="shared" si="112"/>
        <v>0</v>
      </c>
      <c r="GE17" s="1">
        <f t="shared" si="113"/>
        <v>0</v>
      </c>
      <c r="GF17" s="157">
        <f t="shared" si="114"/>
        <v>5</v>
      </c>
    </row>
    <row r="18" spans="1:188" ht="15.75" x14ac:dyDescent="0.25">
      <c r="A18" s="183">
        <v>15</v>
      </c>
      <c r="B18" s="86" t="s">
        <v>13</v>
      </c>
      <c r="C18" s="6"/>
      <c r="D18" s="188"/>
      <c r="E18" s="189"/>
      <c r="F18" s="21">
        <v>20</v>
      </c>
      <c r="G18" s="189"/>
      <c r="H18" s="21">
        <v>20</v>
      </c>
      <c r="I18" s="70">
        <f t="shared" si="46"/>
        <v>40</v>
      </c>
      <c r="J18" s="1">
        <f t="shared" si="47"/>
        <v>19</v>
      </c>
      <c r="K18" s="5"/>
      <c r="L18" s="190"/>
      <c r="M18" s="191"/>
      <c r="N18" s="21">
        <v>17</v>
      </c>
      <c r="O18" s="191"/>
      <c r="P18" s="21">
        <v>17</v>
      </c>
      <c r="Q18" s="70">
        <f t="shared" si="50"/>
        <v>34</v>
      </c>
      <c r="R18" s="1">
        <f t="shared" si="51"/>
        <v>17</v>
      </c>
      <c r="S18" s="5"/>
      <c r="T18" s="190"/>
      <c r="U18" s="191"/>
      <c r="V18" s="21">
        <v>17</v>
      </c>
      <c r="W18" s="191"/>
      <c r="X18" s="21">
        <v>17</v>
      </c>
      <c r="Y18" s="70">
        <f t="shared" si="52"/>
        <v>34</v>
      </c>
      <c r="Z18" s="1">
        <f t="shared" si="53"/>
        <v>17</v>
      </c>
      <c r="AA18" s="5"/>
      <c r="AB18" s="190">
        <v>26</v>
      </c>
      <c r="AC18" s="191">
        <v>11</v>
      </c>
      <c r="AD18" s="21">
        <f t="shared" si="54"/>
        <v>5</v>
      </c>
      <c r="AE18" s="191">
        <v>2080</v>
      </c>
      <c r="AF18" s="21">
        <f t="shared" si="55"/>
        <v>14</v>
      </c>
      <c r="AG18" s="70">
        <f t="shared" si="56"/>
        <v>19</v>
      </c>
      <c r="AH18" s="1">
        <f t="shared" si="57"/>
        <v>10</v>
      </c>
      <c r="AI18" s="5"/>
      <c r="AJ18" s="190">
        <v>6</v>
      </c>
      <c r="AK18" s="191">
        <v>0</v>
      </c>
      <c r="AL18" s="21">
        <f t="shared" si="58"/>
        <v>17</v>
      </c>
      <c r="AM18" s="191">
        <v>0</v>
      </c>
      <c r="AN18" s="21">
        <f t="shared" si="59"/>
        <v>17</v>
      </c>
      <c r="AO18" s="70">
        <f t="shared" si="60"/>
        <v>34</v>
      </c>
      <c r="AP18" s="1">
        <f t="shared" si="61"/>
        <v>17</v>
      </c>
      <c r="AQ18" s="5"/>
      <c r="AR18" s="190"/>
      <c r="AS18" s="191"/>
      <c r="AT18" s="21">
        <v>16</v>
      </c>
      <c r="AU18" s="191"/>
      <c r="AV18" s="21">
        <v>16</v>
      </c>
      <c r="AW18" s="70">
        <f t="shared" si="64"/>
        <v>32</v>
      </c>
      <c r="AX18" s="1">
        <f t="shared" si="65"/>
        <v>16</v>
      </c>
      <c r="AY18" s="5"/>
      <c r="AZ18" s="202"/>
      <c r="BA18" s="203"/>
      <c r="BB18" s="20">
        <v>16</v>
      </c>
      <c r="BC18" s="203"/>
      <c r="BD18" s="20">
        <v>16</v>
      </c>
      <c r="BE18" s="70">
        <f t="shared" si="68"/>
        <v>32</v>
      </c>
      <c r="BF18" s="1">
        <f t="shared" si="69"/>
        <v>16</v>
      </c>
      <c r="BG18" s="5"/>
      <c r="BH18" s="190">
        <v>3</v>
      </c>
      <c r="BI18" s="191">
        <v>3</v>
      </c>
      <c r="BJ18" s="20">
        <f t="shared" si="70"/>
        <v>16</v>
      </c>
      <c r="BK18" s="191">
        <v>2020</v>
      </c>
      <c r="BL18" s="20">
        <f t="shared" si="71"/>
        <v>18</v>
      </c>
      <c r="BM18" s="70">
        <f t="shared" si="72"/>
        <v>34</v>
      </c>
      <c r="BN18" s="1">
        <f t="shared" si="73"/>
        <v>18</v>
      </c>
      <c r="BO18" s="5"/>
      <c r="BP18" s="190">
        <v>8</v>
      </c>
      <c r="BQ18" s="191">
        <v>9</v>
      </c>
      <c r="BR18" s="21">
        <f t="shared" si="74"/>
        <v>7</v>
      </c>
      <c r="BS18" s="191">
        <v>3140</v>
      </c>
      <c r="BT18" s="21">
        <f t="shared" si="75"/>
        <v>13</v>
      </c>
      <c r="BU18" s="70">
        <f t="shared" si="76"/>
        <v>20</v>
      </c>
      <c r="BV18" s="10">
        <f t="shared" si="77"/>
        <v>10</v>
      </c>
      <c r="BW18" s="5"/>
      <c r="BX18" s="205">
        <v>29</v>
      </c>
      <c r="BY18" s="212">
        <v>6</v>
      </c>
      <c r="BZ18" s="20">
        <f t="shared" si="78"/>
        <v>15</v>
      </c>
      <c r="CA18" s="212">
        <v>2100</v>
      </c>
      <c r="CB18" s="20">
        <f t="shared" si="79"/>
        <v>17</v>
      </c>
      <c r="CC18" s="70">
        <f t="shared" si="80"/>
        <v>32</v>
      </c>
      <c r="CD18" s="10">
        <f t="shared" si="81"/>
        <v>17</v>
      </c>
      <c r="CE18" s="5"/>
      <c r="CF18" s="68"/>
      <c r="CG18" s="68"/>
      <c r="CH18" s="21">
        <f t="shared" si="82"/>
        <v>0</v>
      </c>
      <c r="CI18" s="68"/>
      <c r="CJ18" s="21">
        <f t="shared" si="83"/>
        <v>0</v>
      </c>
      <c r="CK18" s="70">
        <f t="shared" si="84"/>
        <v>0</v>
      </c>
      <c r="CL18" s="10">
        <f t="shared" si="85"/>
        <v>1</v>
      </c>
      <c r="CM18" s="5"/>
      <c r="CN18" s="68"/>
      <c r="CO18" s="68"/>
      <c r="CP18" s="21">
        <f t="shared" si="86"/>
        <v>0</v>
      </c>
      <c r="CQ18" s="68"/>
      <c r="CR18" s="21">
        <f t="shared" si="87"/>
        <v>0</v>
      </c>
      <c r="CS18" s="70">
        <f t="shared" si="88"/>
        <v>0</v>
      </c>
      <c r="CT18" s="10">
        <f t="shared" si="89"/>
        <v>1</v>
      </c>
      <c r="CU18" s="5"/>
      <c r="CV18" s="68"/>
      <c r="CW18" s="68"/>
      <c r="CX18" s="21">
        <f t="shared" si="90"/>
        <v>0</v>
      </c>
      <c r="CY18" s="68"/>
      <c r="CZ18" s="21">
        <f t="shared" si="91"/>
        <v>0</v>
      </c>
      <c r="DA18" s="70">
        <f t="shared" si="92"/>
        <v>0</v>
      </c>
      <c r="DB18" s="10">
        <f t="shared" si="93"/>
        <v>1</v>
      </c>
      <c r="DC18" s="7"/>
      <c r="DD18" s="9"/>
      <c r="DE18" s="12">
        <v>15</v>
      </c>
      <c r="DF18" s="12" t="str">
        <v>Casper Geerlings</v>
      </c>
      <c r="DG18" s="12">
        <v>178</v>
      </c>
      <c r="DH18" s="12">
        <v>38</v>
      </c>
      <c r="DI18" s="12">
        <v>29080</v>
      </c>
      <c r="DJ18" s="15">
        <v>-177999962</v>
      </c>
      <c r="DK18" s="132">
        <v>-533970920</v>
      </c>
      <c r="DL18" s="120"/>
      <c r="DM18" s="53" t="str">
        <f t="shared" si="0"/>
        <v>Karel Achten</v>
      </c>
      <c r="DN18" s="4">
        <f t="shared" si="94"/>
        <v>237</v>
      </c>
      <c r="DO18" s="4">
        <f t="shared" si="1"/>
        <v>29</v>
      </c>
      <c r="DP18" s="4">
        <f t="shared" si="2"/>
        <v>9340</v>
      </c>
      <c r="DQ18" s="4">
        <f t="shared" si="95"/>
        <v>-236999971</v>
      </c>
      <c r="DR18" s="4">
        <f t="shared" si="96"/>
        <v>-710990660</v>
      </c>
      <c r="DT18" s="3" t="str">
        <f t="shared" si="3"/>
        <v>Karel Achten</v>
      </c>
      <c r="DU18" s="6">
        <f t="shared" si="97"/>
        <v>237</v>
      </c>
      <c r="DV18" s="1">
        <f t="shared" si="98"/>
        <v>311</v>
      </c>
      <c r="DW18" s="1">
        <f t="shared" si="4"/>
        <v>40</v>
      </c>
      <c r="DX18" s="1">
        <f t="shared" si="5"/>
        <v>34</v>
      </c>
      <c r="DY18" s="1">
        <f t="shared" si="6"/>
        <v>34</v>
      </c>
      <c r="DZ18" s="1">
        <f t="shared" si="7"/>
        <v>19</v>
      </c>
      <c r="EA18" s="1">
        <f t="shared" si="8"/>
        <v>34</v>
      </c>
      <c r="EB18" s="1">
        <f t="shared" si="9"/>
        <v>32</v>
      </c>
      <c r="EC18" s="1">
        <f t="shared" si="10"/>
        <v>32</v>
      </c>
      <c r="ED18" s="1">
        <f t="shared" si="11"/>
        <v>34</v>
      </c>
      <c r="EE18" s="1">
        <f t="shared" si="12"/>
        <v>20</v>
      </c>
      <c r="EF18" s="1">
        <f t="shared" si="13"/>
        <v>32</v>
      </c>
      <c r="EG18" s="1">
        <f t="shared" si="14"/>
        <v>0</v>
      </c>
      <c r="EH18" s="1">
        <f t="shared" si="15"/>
        <v>0</v>
      </c>
      <c r="EI18" s="1">
        <f t="shared" si="16"/>
        <v>0</v>
      </c>
      <c r="EK18" s="3" t="str">
        <f t="shared" si="17"/>
        <v>Karel Achten</v>
      </c>
      <c r="EL18" s="1">
        <f t="shared" si="18"/>
        <v>29</v>
      </c>
      <c r="EM18" s="16">
        <f t="shared" si="19"/>
        <v>0</v>
      </c>
      <c r="EN18" s="16">
        <f t="shared" si="20"/>
        <v>0</v>
      </c>
      <c r="EO18" s="16">
        <f t="shared" si="21"/>
        <v>0</v>
      </c>
      <c r="EP18" s="16">
        <f t="shared" si="22"/>
        <v>11</v>
      </c>
      <c r="EQ18" s="16">
        <f t="shared" si="23"/>
        <v>0</v>
      </c>
      <c r="ER18" s="16">
        <f t="shared" si="24"/>
        <v>0</v>
      </c>
      <c r="ES18" s="16">
        <f t="shared" si="25"/>
        <v>0</v>
      </c>
      <c r="ET18" s="16">
        <f t="shared" si="26"/>
        <v>3</v>
      </c>
      <c r="EU18" s="16">
        <f t="shared" si="27"/>
        <v>9</v>
      </c>
      <c r="EV18" s="16">
        <f t="shared" si="28"/>
        <v>6</v>
      </c>
      <c r="EW18" s="16">
        <f t="shared" si="29"/>
        <v>0</v>
      </c>
      <c r="EX18" s="16">
        <f t="shared" si="30"/>
        <v>0</v>
      </c>
      <c r="EY18" s="16">
        <f t="shared" si="31"/>
        <v>0</v>
      </c>
      <c r="FA18" s="3" t="str">
        <f t="shared" si="32"/>
        <v>Karel Achten</v>
      </c>
      <c r="FB18" s="1">
        <f t="shared" si="99"/>
        <v>9340</v>
      </c>
      <c r="FC18" s="1">
        <f t="shared" si="33"/>
        <v>0</v>
      </c>
      <c r="FD18" s="1">
        <f t="shared" si="34"/>
        <v>0</v>
      </c>
      <c r="FE18" s="1">
        <f t="shared" si="35"/>
        <v>0</v>
      </c>
      <c r="FF18" s="1">
        <f t="shared" si="36"/>
        <v>2080</v>
      </c>
      <c r="FG18" s="1">
        <f t="shared" si="37"/>
        <v>0</v>
      </c>
      <c r="FH18" s="16">
        <f t="shared" si="38"/>
        <v>0</v>
      </c>
      <c r="FI18" s="16">
        <f t="shared" si="39"/>
        <v>0</v>
      </c>
      <c r="FJ18" s="16">
        <f t="shared" si="40"/>
        <v>2020</v>
      </c>
      <c r="FK18" s="16">
        <f t="shared" si="41"/>
        <v>3140</v>
      </c>
      <c r="FL18" s="16">
        <f t="shared" si="42"/>
        <v>2100</v>
      </c>
      <c r="FM18" s="16">
        <f t="shared" si="43"/>
        <v>0</v>
      </c>
      <c r="FN18" s="16">
        <f t="shared" si="44"/>
        <v>0</v>
      </c>
      <c r="FO18" s="16">
        <f t="shared" si="45"/>
        <v>0</v>
      </c>
      <c r="FR18" s="204" t="str">
        <f t="shared" si="100"/>
        <v>Karel Achten</v>
      </c>
      <c r="FS18" s="1">
        <f t="shared" si="101"/>
        <v>0</v>
      </c>
      <c r="FT18" s="1">
        <f t="shared" si="102"/>
        <v>0</v>
      </c>
      <c r="FU18" s="1">
        <f t="shared" si="103"/>
        <v>0</v>
      </c>
      <c r="FV18" s="1">
        <f t="shared" si="104"/>
        <v>1</v>
      </c>
      <c r="FW18" s="1">
        <f t="shared" si="105"/>
        <v>1</v>
      </c>
      <c r="FX18" s="1">
        <f t="shared" si="106"/>
        <v>0</v>
      </c>
      <c r="FY18" s="1">
        <f t="shared" si="107"/>
        <v>0</v>
      </c>
      <c r="FZ18" s="1">
        <f t="shared" si="108"/>
        <v>1</v>
      </c>
      <c r="GA18" s="1">
        <f t="shared" si="109"/>
        <v>1</v>
      </c>
      <c r="GB18" s="1">
        <f t="shared" si="110"/>
        <v>1</v>
      </c>
      <c r="GC18" s="1">
        <f t="shared" si="111"/>
        <v>0</v>
      </c>
      <c r="GD18" s="1">
        <f t="shared" si="112"/>
        <v>0</v>
      </c>
      <c r="GE18" s="1">
        <f t="shared" si="113"/>
        <v>0</v>
      </c>
      <c r="GF18" s="157">
        <f t="shared" si="114"/>
        <v>5</v>
      </c>
    </row>
    <row r="19" spans="1:188" ht="15.75" x14ac:dyDescent="0.25">
      <c r="A19" s="183">
        <v>16</v>
      </c>
      <c r="B19" s="86" t="s">
        <v>45</v>
      </c>
      <c r="C19" s="6"/>
      <c r="D19" s="188">
        <v>9</v>
      </c>
      <c r="E19" s="189">
        <v>1</v>
      </c>
      <c r="F19" s="21">
        <v>14</v>
      </c>
      <c r="G19" s="189">
        <v>2110</v>
      </c>
      <c r="H19" s="21">
        <v>16</v>
      </c>
      <c r="I19" s="70">
        <f t="shared" si="46"/>
        <v>30</v>
      </c>
      <c r="J19" s="1">
        <f t="shared" si="47"/>
        <v>16</v>
      </c>
      <c r="K19" s="5"/>
      <c r="L19" s="190">
        <v>30</v>
      </c>
      <c r="M19" s="191">
        <v>14</v>
      </c>
      <c r="N19" s="21">
        <f t="shared" si="48"/>
        <v>3</v>
      </c>
      <c r="O19" s="191">
        <v>3470</v>
      </c>
      <c r="P19" s="21">
        <f t="shared" si="49"/>
        <v>7</v>
      </c>
      <c r="Q19" s="70">
        <f t="shared" si="50"/>
        <v>10</v>
      </c>
      <c r="R19" s="1">
        <f t="shared" si="51"/>
        <v>4</v>
      </c>
      <c r="S19" s="5"/>
      <c r="T19" s="190">
        <v>14</v>
      </c>
      <c r="U19" s="191">
        <v>17</v>
      </c>
      <c r="V19" s="21">
        <f t="shared" si="116"/>
        <v>2</v>
      </c>
      <c r="W19" s="191">
        <v>4620</v>
      </c>
      <c r="X19" s="21">
        <f t="shared" si="117"/>
        <v>6</v>
      </c>
      <c r="Y19" s="70">
        <f t="shared" si="52"/>
        <v>8</v>
      </c>
      <c r="Z19" s="1">
        <f t="shared" si="53"/>
        <v>3</v>
      </c>
      <c r="AA19" s="5"/>
      <c r="AB19" s="190">
        <v>9</v>
      </c>
      <c r="AC19" s="191">
        <v>20</v>
      </c>
      <c r="AD19" s="21">
        <f t="shared" si="54"/>
        <v>1</v>
      </c>
      <c r="AE19" s="191">
        <v>6680</v>
      </c>
      <c r="AF19" s="21">
        <f t="shared" si="55"/>
        <v>1</v>
      </c>
      <c r="AG19" s="70">
        <f t="shared" si="56"/>
        <v>2</v>
      </c>
      <c r="AH19" s="1">
        <f t="shared" si="57"/>
        <v>1</v>
      </c>
      <c r="AI19" s="5"/>
      <c r="AJ19" s="190">
        <v>7</v>
      </c>
      <c r="AK19" s="191">
        <v>2</v>
      </c>
      <c r="AL19" s="21">
        <f t="shared" si="58"/>
        <v>11</v>
      </c>
      <c r="AM19" s="191">
        <v>2220</v>
      </c>
      <c r="AN19" s="21">
        <f t="shared" si="59"/>
        <v>12</v>
      </c>
      <c r="AO19" s="70">
        <f t="shared" si="60"/>
        <v>23</v>
      </c>
      <c r="AP19" s="1">
        <f t="shared" si="61"/>
        <v>12</v>
      </c>
      <c r="AQ19" s="5"/>
      <c r="AR19" s="190">
        <v>1</v>
      </c>
      <c r="AS19" s="191">
        <v>5</v>
      </c>
      <c r="AT19" s="21">
        <f t="shared" si="62"/>
        <v>9</v>
      </c>
      <c r="AU19" s="191">
        <v>2000</v>
      </c>
      <c r="AV19" s="21">
        <f t="shared" si="63"/>
        <v>13</v>
      </c>
      <c r="AW19" s="70">
        <f t="shared" si="64"/>
        <v>22</v>
      </c>
      <c r="AX19" s="1">
        <f t="shared" si="65"/>
        <v>12</v>
      </c>
      <c r="AY19" s="5"/>
      <c r="AZ19" s="202">
        <v>27</v>
      </c>
      <c r="BA19" s="203">
        <v>11</v>
      </c>
      <c r="BB19" s="21">
        <f t="shared" si="66"/>
        <v>4</v>
      </c>
      <c r="BC19" s="203">
        <v>4780</v>
      </c>
      <c r="BD19" s="21">
        <f t="shared" si="67"/>
        <v>7</v>
      </c>
      <c r="BE19" s="70">
        <f t="shared" si="68"/>
        <v>11</v>
      </c>
      <c r="BF19" s="1">
        <f t="shared" si="69"/>
        <v>5</v>
      </c>
      <c r="BG19" s="5"/>
      <c r="BH19" s="190">
        <v>13</v>
      </c>
      <c r="BI19" s="191">
        <v>12</v>
      </c>
      <c r="BJ19" s="20">
        <f t="shared" si="70"/>
        <v>2</v>
      </c>
      <c r="BK19" s="191">
        <v>2220</v>
      </c>
      <c r="BL19" s="20">
        <f t="shared" si="71"/>
        <v>15</v>
      </c>
      <c r="BM19" s="70">
        <f t="shared" si="72"/>
        <v>17</v>
      </c>
      <c r="BN19" s="1">
        <f t="shared" si="73"/>
        <v>9</v>
      </c>
      <c r="BO19" s="5"/>
      <c r="BP19" s="190">
        <v>6</v>
      </c>
      <c r="BQ19" s="191">
        <v>12</v>
      </c>
      <c r="BR19" s="21">
        <f t="shared" si="74"/>
        <v>3</v>
      </c>
      <c r="BS19" s="191">
        <v>7820</v>
      </c>
      <c r="BT19" s="21">
        <f t="shared" si="75"/>
        <v>3</v>
      </c>
      <c r="BU19" s="70">
        <f t="shared" si="76"/>
        <v>6</v>
      </c>
      <c r="BV19" s="10">
        <f t="shared" si="77"/>
        <v>2</v>
      </c>
      <c r="BW19" s="5"/>
      <c r="BX19" s="205">
        <v>3</v>
      </c>
      <c r="BY19" s="212">
        <v>12</v>
      </c>
      <c r="BZ19" s="20">
        <f t="shared" si="78"/>
        <v>6</v>
      </c>
      <c r="CA19" s="212">
        <v>4660</v>
      </c>
      <c r="CB19" s="20">
        <f t="shared" si="79"/>
        <v>9</v>
      </c>
      <c r="CC19" s="70">
        <f t="shared" si="80"/>
        <v>15</v>
      </c>
      <c r="CD19" s="10">
        <f t="shared" si="81"/>
        <v>7</v>
      </c>
      <c r="CE19" s="5"/>
      <c r="CF19" s="68"/>
      <c r="CG19" s="68"/>
      <c r="CH19" s="21">
        <f t="shared" si="82"/>
        <v>0</v>
      </c>
      <c r="CI19" s="68"/>
      <c r="CJ19" s="21">
        <f t="shared" si="83"/>
        <v>0</v>
      </c>
      <c r="CK19" s="70">
        <f t="shared" si="84"/>
        <v>0</v>
      </c>
      <c r="CL19" s="10">
        <f t="shared" si="85"/>
        <v>1</v>
      </c>
      <c r="CM19" s="5"/>
      <c r="CN19" s="68"/>
      <c r="CO19" s="68"/>
      <c r="CP19" s="21">
        <f t="shared" si="86"/>
        <v>0</v>
      </c>
      <c r="CQ19" s="68"/>
      <c r="CR19" s="21">
        <f t="shared" si="87"/>
        <v>0</v>
      </c>
      <c r="CS19" s="70">
        <f t="shared" si="88"/>
        <v>0</v>
      </c>
      <c r="CT19" s="10">
        <f t="shared" si="89"/>
        <v>1</v>
      </c>
      <c r="CU19" s="5"/>
      <c r="CV19" s="68"/>
      <c r="CW19" s="68"/>
      <c r="CX19" s="21">
        <f t="shared" si="90"/>
        <v>0</v>
      </c>
      <c r="CY19" s="68"/>
      <c r="CZ19" s="21">
        <f t="shared" si="91"/>
        <v>0</v>
      </c>
      <c r="DA19" s="70">
        <f t="shared" si="92"/>
        <v>0</v>
      </c>
      <c r="DB19" s="10">
        <f t="shared" si="93"/>
        <v>1</v>
      </c>
      <c r="DC19" s="7"/>
      <c r="DD19" s="9"/>
      <c r="DE19" s="12">
        <v>16</v>
      </c>
      <c r="DF19" s="12" t="str">
        <v>Hay Niemans</v>
      </c>
      <c r="DG19" s="12">
        <v>179</v>
      </c>
      <c r="DH19" s="12">
        <v>53</v>
      </c>
      <c r="DI19" s="12">
        <v>20109</v>
      </c>
      <c r="DJ19" s="15">
        <v>-178999947</v>
      </c>
      <c r="DK19" s="132">
        <v>-536979891</v>
      </c>
      <c r="DL19" s="120"/>
      <c r="DM19" s="53" t="str">
        <f t="shared" si="0"/>
        <v>Mart o/h Roodt</v>
      </c>
      <c r="DN19" s="4">
        <f t="shared" si="94"/>
        <v>91</v>
      </c>
      <c r="DO19" s="4">
        <f t="shared" si="1"/>
        <v>106</v>
      </c>
      <c r="DP19" s="4">
        <f t="shared" si="2"/>
        <v>40580</v>
      </c>
      <c r="DQ19" s="4">
        <f t="shared" si="95"/>
        <v>-90999894</v>
      </c>
      <c r="DR19" s="4">
        <f t="shared" si="96"/>
        <v>-272959420</v>
      </c>
      <c r="DT19" s="3" t="str">
        <f t="shared" si="3"/>
        <v>Mart o/h Roodt</v>
      </c>
      <c r="DU19" s="6">
        <f t="shared" si="97"/>
        <v>91</v>
      </c>
      <c r="DV19" s="1">
        <f t="shared" si="98"/>
        <v>144</v>
      </c>
      <c r="DW19" s="1">
        <f t="shared" si="4"/>
        <v>30</v>
      </c>
      <c r="DX19" s="1">
        <f t="shared" si="5"/>
        <v>10</v>
      </c>
      <c r="DY19" s="1">
        <f t="shared" si="6"/>
        <v>8</v>
      </c>
      <c r="DZ19" s="1">
        <f t="shared" si="7"/>
        <v>2</v>
      </c>
      <c r="EA19" s="1">
        <f t="shared" si="8"/>
        <v>23</v>
      </c>
      <c r="EB19" s="1">
        <f t="shared" si="9"/>
        <v>22</v>
      </c>
      <c r="EC19" s="1">
        <f t="shared" si="10"/>
        <v>11</v>
      </c>
      <c r="ED19" s="1">
        <f t="shared" si="11"/>
        <v>17</v>
      </c>
      <c r="EE19" s="1">
        <f t="shared" si="12"/>
        <v>6</v>
      </c>
      <c r="EF19" s="1">
        <f t="shared" si="13"/>
        <v>15</v>
      </c>
      <c r="EG19" s="1">
        <f t="shared" si="14"/>
        <v>0</v>
      </c>
      <c r="EH19" s="1">
        <f t="shared" si="15"/>
        <v>0</v>
      </c>
      <c r="EI19" s="1">
        <f t="shared" si="16"/>
        <v>0</v>
      </c>
      <c r="EK19" s="3" t="str">
        <f t="shared" si="17"/>
        <v>Mart o/h Roodt</v>
      </c>
      <c r="EL19" s="1">
        <f t="shared" si="18"/>
        <v>106</v>
      </c>
      <c r="EM19" s="16">
        <f t="shared" si="19"/>
        <v>1</v>
      </c>
      <c r="EN19" s="16">
        <f t="shared" si="20"/>
        <v>14</v>
      </c>
      <c r="EO19" s="16">
        <f t="shared" si="21"/>
        <v>17</v>
      </c>
      <c r="EP19" s="16">
        <f t="shared" si="22"/>
        <v>20</v>
      </c>
      <c r="EQ19" s="16">
        <f t="shared" si="23"/>
        <v>2</v>
      </c>
      <c r="ER19" s="16">
        <f t="shared" si="24"/>
        <v>5</v>
      </c>
      <c r="ES19" s="16">
        <f t="shared" si="25"/>
        <v>11</v>
      </c>
      <c r="ET19" s="16">
        <f t="shared" si="26"/>
        <v>12</v>
      </c>
      <c r="EU19" s="16">
        <f t="shared" si="27"/>
        <v>12</v>
      </c>
      <c r="EV19" s="16">
        <f t="shared" si="28"/>
        <v>12</v>
      </c>
      <c r="EW19" s="16">
        <f t="shared" si="29"/>
        <v>0</v>
      </c>
      <c r="EX19" s="16">
        <f t="shared" si="30"/>
        <v>0</v>
      </c>
      <c r="EY19" s="16">
        <f t="shared" si="31"/>
        <v>0</v>
      </c>
      <c r="FA19" s="3" t="str">
        <f t="shared" si="32"/>
        <v>Mart o/h Roodt</v>
      </c>
      <c r="FB19" s="1">
        <f t="shared" si="99"/>
        <v>40580</v>
      </c>
      <c r="FC19" s="1">
        <f t="shared" si="33"/>
        <v>2110</v>
      </c>
      <c r="FD19" s="1">
        <f t="shared" si="34"/>
        <v>3470</v>
      </c>
      <c r="FE19" s="1">
        <f t="shared" si="35"/>
        <v>4620</v>
      </c>
      <c r="FF19" s="1">
        <f t="shared" si="36"/>
        <v>6680</v>
      </c>
      <c r="FG19" s="1">
        <f t="shared" si="37"/>
        <v>2220</v>
      </c>
      <c r="FH19" s="16">
        <f t="shared" si="38"/>
        <v>2000</v>
      </c>
      <c r="FI19" s="16">
        <f t="shared" si="39"/>
        <v>4780</v>
      </c>
      <c r="FJ19" s="16">
        <f t="shared" si="40"/>
        <v>2220</v>
      </c>
      <c r="FK19" s="16">
        <f t="shared" si="41"/>
        <v>7820</v>
      </c>
      <c r="FL19" s="16">
        <f t="shared" si="42"/>
        <v>4660</v>
      </c>
      <c r="FM19" s="16">
        <f t="shared" si="43"/>
        <v>0</v>
      </c>
      <c r="FN19" s="16">
        <f t="shared" si="44"/>
        <v>0</v>
      </c>
      <c r="FO19" s="16">
        <f t="shared" si="45"/>
        <v>0</v>
      </c>
      <c r="FR19" s="204" t="str">
        <f t="shared" si="100"/>
        <v>Mart o/h Roodt</v>
      </c>
      <c r="FS19" s="1">
        <f t="shared" si="101"/>
        <v>1</v>
      </c>
      <c r="FT19" s="1">
        <f t="shared" si="102"/>
        <v>1</v>
      </c>
      <c r="FU19" s="1">
        <f t="shared" si="103"/>
        <v>1</v>
      </c>
      <c r="FV19" s="1">
        <f t="shared" si="104"/>
        <v>1</v>
      </c>
      <c r="FW19" s="1">
        <f t="shared" si="105"/>
        <v>1</v>
      </c>
      <c r="FX19" s="1">
        <f t="shared" si="106"/>
        <v>1</v>
      </c>
      <c r="FY19" s="1">
        <f t="shared" si="107"/>
        <v>1</v>
      </c>
      <c r="FZ19" s="1">
        <f t="shared" si="108"/>
        <v>1</v>
      </c>
      <c r="GA19" s="1">
        <f t="shared" si="109"/>
        <v>1</v>
      </c>
      <c r="GB19" s="1">
        <f t="shared" si="110"/>
        <v>1</v>
      </c>
      <c r="GC19" s="1">
        <f t="shared" si="111"/>
        <v>0</v>
      </c>
      <c r="GD19" s="1">
        <f t="shared" si="112"/>
        <v>0</v>
      </c>
      <c r="GE19" s="1">
        <f t="shared" si="113"/>
        <v>0</v>
      </c>
      <c r="GF19" s="157">
        <f t="shared" si="114"/>
        <v>10</v>
      </c>
    </row>
    <row r="20" spans="1:188" ht="15.75" x14ac:dyDescent="0.25">
      <c r="A20" s="183">
        <v>17</v>
      </c>
      <c r="B20" s="86" t="s">
        <v>15</v>
      </c>
      <c r="C20" s="6"/>
      <c r="D20" s="188">
        <v>32</v>
      </c>
      <c r="E20" s="189">
        <v>17</v>
      </c>
      <c r="F20" s="21">
        <f t="shared" si="115"/>
        <v>2</v>
      </c>
      <c r="G20" s="189">
        <v>3510</v>
      </c>
      <c r="H20" s="21">
        <f t="shared" si="118"/>
        <v>8</v>
      </c>
      <c r="I20" s="70">
        <f t="shared" si="46"/>
        <v>10</v>
      </c>
      <c r="J20" s="1">
        <f t="shared" si="47"/>
        <v>4</v>
      </c>
      <c r="K20" s="5"/>
      <c r="L20" s="190">
        <v>7</v>
      </c>
      <c r="M20" s="191">
        <v>19</v>
      </c>
      <c r="N20" s="21">
        <f t="shared" si="48"/>
        <v>2</v>
      </c>
      <c r="O20" s="191">
        <v>2420</v>
      </c>
      <c r="P20" s="21">
        <f t="shared" si="49"/>
        <v>12</v>
      </c>
      <c r="Q20" s="70">
        <f t="shared" si="50"/>
        <v>14</v>
      </c>
      <c r="R20" s="1">
        <f t="shared" si="51"/>
        <v>7</v>
      </c>
      <c r="S20" s="5"/>
      <c r="T20" s="190">
        <v>3</v>
      </c>
      <c r="U20" s="191">
        <v>6</v>
      </c>
      <c r="V20" s="21">
        <f t="shared" si="116"/>
        <v>7</v>
      </c>
      <c r="W20" s="191">
        <v>3500</v>
      </c>
      <c r="X20" s="21">
        <f t="shared" si="117"/>
        <v>13</v>
      </c>
      <c r="Y20" s="70">
        <f t="shared" si="52"/>
        <v>20</v>
      </c>
      <c r="Z20" s="1">
        <f t="shared" si="53"/>
        <v>13</v>
      </c>
      <c r="AA20" s="5"/>
      <c r="AB20" s="190">
        <v>23</v>
      </c>
      <c r="AC20" s="191">
        <v>15</v>
      </c>
      <c r="AD20" s="21">
        <f t="shared" si="54"/>
        <v>2</v>
      </c>
      <c r="AE20" s="191">
        <v>5600</v>
      </c>
      <c r="AF20" s="21">
        <f t="shared" si="55"/>
        <v>2</v>
      </c>
      <c r="AG20" s="70">
        <f t="shared" si="56"/>
        <v>4</v>
      </c>
      <c r="AH20" s="1">
        <f t="shared" si="57"/>
        <v>2</v>
      </c>
      <c r="AI20" s="5"/>
      <c r="AJ20" s="190">
        <v>22</v>
      </c>
      <c r="AK20" s="191">
        <v>8</v>
      </c>
      <c r="AL20" s="21">
        <f t="shared" si="58"/>
        <v>3</v>
      </c>
      <c r="AM20" s="191">
        <v>7580</v>
      </c>
      <c r="AN20" s="21">
        <f t="shared" si="59"/>
        <v>2</v>
      </c>
      <c r="AO20" s="70">
        <f t="shared" si="60"/>
        <v>5</v>
      </c>
      <c r="AP20" s="1">
        <f t="shared" si="61"/>
        <v>2</v>
      </c>
      <c r="AQ20" s="5"/>
      <c r="AR20" s="190">
        <v>2</v>
      </c>
      <c r="AS20" s="191">
        <v>8</v>
      </c>
      <c r="AT20" s="21">
        <f t="shared" si="62"/>
        <v>7</v>
      </c>
      <c r="AU20" s="191">
        <v>3320</v>
      </c>
      <c r="AV20" s="21">
        <f t="shared" si="63"/>
        <v>8</v>
      </c>
      <c r="AW20" s="70">
        <f t="shared" si="64"/>
        <v>15</v>
      </c>
      <c r="AX20" s="1">
        <f t="shared" si="65"/>
        <v>7</v>
      </c>
      <c r="AY20" s="5"/>
      <c r="AZ20" s="202">
        <v>7</v>
      </c>
      <c r="BA20" s="203">
        <v>27</v>
      </c>
      <c r="BB20" s="21">
        <f t="shared" si="66"/>
        <v>1</v>
      </c>
      <c r="BC20" s="203">
        <v>5160</v>
      </c>
      <c r="BD20" s="21">
        <f t="shared" si="67"/>
        <v>5</v>
      </c>
      <c r="BE20" s="70">
        <f t="shared" si="68"/>
        <v>6</v>
      </c>
      <c r="BF20" s="1">
        <f t="shared" si="69"/>
        <v>3</v>
      </c>
      <c r="BG20" s="5"/>
      <c r="BH20" s="190">
        <v>5</v>
      </c>
      <c r="BI20" s="191">
        <v>9</v>
      </c>
      <c r="BJ20" s="20">
        <f t="shared" si="70"/>
        <v>8</v>
      </c>
      <c r="BK20" s="191">
        <v>2260</v>
      </c>
      <c r="BL20" s="20">
        <f t="shared" si="71"/>
        <v>14</v>
      </c>
      <c r="BM20" s="70">
        <f t="shared" si="72"/>
        <v>22</v>
      </c>
      <c r="BN20" s="1">
        <f t="shared" si="73"/>
        <v>13</v>
      </c>
      <c r="BO20" s="5"/>
      <c r="BP20" s="190">
        <v>3</v>
      </c>
      <c r="BQ20" s="191">
        <v>12</v>
      </c>
      <c r="BR20" s="21">
        <f t="shared" si="74"/>
        <v>3</v>
      </c>
      <c r="BS20" s="191">
        <v>7900</v>
      </c>
      <c r="BT20" s="21">
        <f t="shared" si="75"/>
        <v>2</v>
      </c>
      <c r="BU20" s="70">
        <f t="shared" si="76"/>
        <v>5</v>
      </c>
      <c r="BV20" s="10">
        <f t="shared" si="77"/>
        <v>1</v>
      </c>
      <c r="BW20" s="5"/>
      <c r="BX20" s="205">
        <v>31</v>
      </c>
      <c r="BY20" s="212">
        <v>8</v>
      </c>
      <c r="BZ20" s="20">
        <f t="shared" si="78"/>
        <v>11</v>
      </c>
      <c r="CA20" s="212">
        <v>6180</v>
      </c>
      <c r="CB20" s="20">
        <f t="shared" si="79"/>
        <v>3</v>
      </c>
      <c r="CC20" s="70">
        <f t="shared" si="80"/>
        <v>14</v>
      </c>
      <c r="CD20" s="10">
        <f t="shared" si="81"/>
        <v>5</v>
      </c>
      <c r="CE20" s="5"/>
      <c r="CF20" s="68"/>
      <c r="CG20" s="68"/>
      <c r="CH20" s="21">
        <f t="shared" si="82"/>
        <v>0</v>
      </c>
      <c r="CI20" s="68"/>
      <c r="CJ20" s="21">
        <f t="shared" si="83"/>
        <v>0</v>
      </c>
      <c r="CK20" s="70">
        <f t="shared" si="84"/>
        <v>0</v>
      </c>
      <c r="CL20" s="10">
        <f t="shared" si="85"/>
        <v>1</v>
      </c>
      <c r="CM20" s="5"/>
      <c r="CN20" s="68"/>
      <c r="CO20" s="68"/>
      <c r="CP20" s="21">
        <f t="shared" si="86"/>
        <v>0</v>
      </c>
      <c r="CQ20" s="68"/>
      <c r="CR20" s="21">
        <f t="shared" si="87"/>
        <v>0</v>
      </c>
      <c r="CS20" s="70">
        <f t="shared" si="88"/>
        <v>0</v>
      </c>
      <c r="CT20" s="10">
        <f t="shared" si="89"/>
        <v>1</v>
      </c>
      <c r="CU20" s="5"/>
      <c r="CV20" s="68"/>
      <c r="CW20" s="68"/>
      <c r="CX20" s="21">
        <f t="shared" si="90"/>
        <v>0</v>
      </c>
      <c r="CY20" s="68"/>
      <c r="CZ20" s="21">
        <f t="shared" si="91"/>
        <v>0</v>
      </c>
      <c r="DA20" s="70">
        <f t="shared" si="92"/>
        <v>0</v>
      </c>
      <c r="DB20" s="10">
        <f t="shared" si="93"/>
        <v>1</v>
      </c>
      <c r="DC20" s="7"/>
      <c r="DD20" s="9"/>
      <c r="DE20" s="12">
        <v>17</v>
      </c>
      <c r="DF20" s="12" t="str">
        <v>Jos Muisers</v>
      </c>
      <c r="DG20" s="12">
        <v>204</v>
      </c>
      <c r="DH20" s="12">
        <v>29</v>
      </c>
      <c r="DI20" s="12">
        <v>15510</v>
      </c>
      <c r="DJ20" s="15">
        <v>-203999971</v>
      </c>
      <c r="DK20" s="132">
        <v>-611984490</v>
      </c>
      <c r="DL20" s="120"/>
      <c r="DM20" s="53" t="str">
        <f t="shared" si="0"/>
        <v>Sjra Janssen</v>
      </c>
      <c r="DN20" s="4">
        <f t="shared" si="94"/>
        <v>73</v>
      </c>
      <c r="DO20" s="4">
        <f t="shared" si="1"/>
        <v>129</v>
      </c>
      <c r="DP20" s="4">
        <f t="shared" si="2"/>
        <v>47430</v>
      </c>
      <c r="DQ20" s="4">
        <f t="shared" si="95"/>
        <v>-72999871</v>
      </c>
      <c r="DR20" s="4">
        <f t="shared" si="96"/>
        <v>-218952570</v>
      </c>
      <c r="DT20" s="3" t="str">
        <f t="shared" si="3"/>
        <v>Sjra Janssen</v>
      </c>
      <c r="DU20" s="6">
        <f t="shared" si="97"/>
        <v>73</v>
      </c>
      <c r="DV20" s="1">
        <f t="shared" si="98"/>
        <v>115</v>
      </c>
      <c r="DW20" s="1">
        <f t="shared" si="4"/>
        <v>10</v>
      </c>
      <c r="DX20" s="1">
        <f t="shared" si="5"/>
        <v>14</v>
      </c>
      <c r="DY20" s="1">
        <f t="shared" si="6"/>
        <v>20</v>
      </c>
      <c r="DZ20" s="1">
        <f t="shared" si="7"/>
        <v>4</v>
      </c>
      <c r="EA20" s="1">
        <f t="shared" si="8"/>
        <v>5</v>
      </c>
      <c r="EB20" s="1">
        <f t="shared" si="9"/>
        <v>15</v>
      </c>
      <c r="EC20" s="1">
        <f t="shared" si="10"/>
        <v>6</v>
      </c>
      <c r="ED20" s="1">
        <f t="shared" si="11"/>
        <v>22</v>
      </c>
      <c r="EE20" s="1">
        <f t="shared" si="12"/>
        <v>5</v>
      </c>
      <c r="EF20" s="1">
        <f t="shared" si="13"/>
        <v>14</v>
      </c>
      <c r="EG20" s="1">
        <f t="shared" si="14"/>
        <v>0</v>
      </c>
      <c r="EH20" s="1">
        <f t="shared" si="15"/>
        <v>0</v>
      </c>
      <c r="EI20" s="1">
        <f t="shared" si="16"/>
        <v>0</v>
      </c>
      <c r="EK20" s="3" t="str">
        <f t="shared" si="17"/>
        <v>Sjra Janssen</v>
      </c>
      <c r="EL20" s="1">
        <f t="shared" si="18"/>
        <v>129</v>
      </c>
      <c r="EM20" s="16">
        <f t="shared" si="19"/>
        <v>17</v>
      </c>
      <c r="EN20" s="16">
        <f t="shared" si="20"/>
        <v>19</v>
      </c>
      <c r="EO20" s="16">
        <f t="shared" si="21"/>
        <v>6</v>
      </c>
      <c r="EP20" s="16">
        <f t="shared" si="22"/>
        <v>15</v>
      </c>
      <c r="EQ20" s="16">
        <f t="shared" si="23"/>
        <v>8</v>
      </c>
      <c r="ER20" s="16">
        <f t="shared" si="24"/>
        <v>8</v>
      </c>
      <c r="ES20" s="16">
        <f t="shared" si="25"/>
        <v>27</v>
      </c>
      <c r="ET20" s="16">
        <f t="shared" si="26"/>
        <v>9</v>
      </c>
      <c r="EU20" s="16">
        <f t="shared" si="27"/>
        <v>12</v>
      </c>
      <c r="EV20" s="16">
        <f t="shared" si="28"/>
        <v>8</v>
      </c>
      <c r="EW20" s="16">
        <f t="shared" si="29"/>
        <v>0</v>
      </c>
      <c r="EX20" s="16">
        <f t="shared" si="30"/>
        <v>0</v>
      </c>
      <c r="EY20" s="16">
        <f t="shared" si="31"/>
        <v>0</v>
      </c>
      <c r="FA20" s="3" t="str">
        <f t="shared" si="32"/>
        <v>Sjra Janssen</v>
      </c>
      <c r="FB20" s="1">
        <f t="shared" si="99"/>
        <v>47430</v>
      </c>
      <c r="FC20" s="1">
        <f t="shared" si="33"/>
        <v>3510</v>
      </c>
      <c r="FD20" s="1">
        <f t="shared" si="34"/>
        <v>2420</v>
      </c>
      <c r="FE20" s="1">
        <f t="shared" si="35"/>
        <v>3500</v>
      </c>
      <c r="FF20" s="1">
        <f t="shared" si="36"/>
        <v>5600</v>
      </c>
      <c r="FG20" s="1">
        <f t="shared" si="37"/>
        <v>7580</v>
      </c>
      <c r="FH20" s="16">
        <f t="shared" si="38"/>
        <v>3320</v>
      </c>
      <c r="FI20" s="16">
        <f t="shared" si="39"/>
        <v>5160</v>
      </c>
      <c r="FJ20" s="16">
        <f t="shared" si="40"/>
        <v>2260</v>
      </c>
      <c r="FK20" s="16">
        <f t="shared" si="41"/>
        <v>7900</v>
      </c>
      <c r="FL20" s="16">
        <f t="shared" si="42"/>
        <v>6180</v>
      </c>
      <c r="FM20" s="16">
        <f t="shared" si="43"/>
        <v>0</v>
      </c>
      <c r="FN20" s="16">
        <f t="shared" si="44"/>
        <v>0</v>
      </c>
      <c r="FO20" s="16">
        <f t="shared" si="45"/>
        <v>0</v>
      </c>
      <c r="FR20" s="204" t="str">
        <f t="shared" si="100"/>
        <v>Sjra Janssen</v>
      </c>
      <c r="FS20" s="1">
        <f t="shared" si="101"/>
        <v>1</v>
      </c>
      <c r="FT20" s="1">
        <f t="shared" si="102"/>
        <v>1</v>
      </c>
      <c r="FU20" s="1">
        <f t="shared" si="103"/>
        <v>1</v>
      </c>
      <c r="FV20" s="1">
        <f t="shared" si="104"/>
        <v>1</v>
      </c>
      <c r="FW20" s="1">
        <f t="shared" si="105"/>
        <v>1</v>
      </c>
      <c r="FX20" s="1">
        <f t="shared" si="106"/>
        <v>1</v>
      </c>
      <c r="FY20" s="1">
        <f t="shared" si="107"/>
        <v>1</v>
      </c>
      <c r="FZ20" s="1">
        <f t="shared" si="108"/>
        <v>1</v>
      </c>
      <c r="GA20" s="1">
        <f t="shared" si="109"/>
        <v>1</v>
      </c>
      <c r="GB20" s="1">
        <f t="shared" si="110"/>
        <v>1</v>
      </c>
      <c r="GC20" s="1">
        <f t="shared" si="111"/>
        <v>0</v>
      </c>
      <c r="GD20" s="1">
        <f t="shared" si="112"/>
        <v>0</v>
      </c>
      <c r="GE20" s="1">
        <f t="shared" si="113"/>
        <v>0</v>
      </c>
      <c r="GF20" s="157">
        <f t="shared" si="114"/>
        <v>10</v>
      </c>
    </row>
    <row r="21" spans="1:188" ht="15.75" x14ac:dyDescent="0.25">
      <c r="A21" s="183">
        <v>18</v>
      </c>
      <c r="B21" s="86" t="s">
        <v>16</v>
      </c>
      <c r="C21" s="6"/>
      <c r="D21" s="188">
        <v>20</v>
      </c>
      <c r="E21" s="189">
        <v>12</v>
      </c>
      <c r="F21" s="21">
        <f t="shared" si="115"/>
        <v>5</v>
      </c>
      <c r="G21" s="189">
        <v>3630</v>
      </c>
      <c r="H21" s="21">
        <f t="shared" si="118"/>
        <v>6</v>
      </c>
      <c r="I21" s="70">
        <f t="shared" si="46"/>
        <v>11</v>
      </c>
      <c r="J21" s="1">
        <f t="shared" si="47"/>
        <v>6</v>
      </c>
      <c r="K21" s="5"/>
      <c r="L21" s="190">
        <v>3</v>
      </c>
      <c r="M21" s="191">
        <v>6</v>
      </c>
      <c r="N21" s="21">
        <f t="shared" si="48"/>
        <v>7</v>
      </c>
      <c r="O21" s="191">
        <v>6290</v>
      </c>
      <c r="P21" s="21">
        <f t="shared" si="49"/>
        <v>2</v>
      </c>
      <c r="Q21" s="70">
        <f t="shared" si="50"/>
        <v>9</v>
      </c>
      <c r="R21" s="1">
        <f t="shared" si="51"/>
        <v>3</v>
      </c>
      <c r="S21" s="5"/>
      <c r="T21" s="190">
        <v>24</v>
      </c>
      <c r="U21" s="191">
        <v>17</v>
      </c>
      <c r="V21" s="21">
        <f t="shared" si="116"/>
        <v>2</v>
      </c>
      <c r="W21" s="191">
        <v>3870</v>
      </c>
      <c r="X21" s="21">
        <f t="shared" si="117"/>
        <v>11</v>
      </c>
      <c r="Y21" s="70">
        <f t="shared" si="52"/>
        <v>13</v>
      </c>
      <c r="Z21" s="1">
        <f t="shared" si="53"/>
        <v>5</v>
      </c>
      <c r="AA21" s="5"/>
      <c r="AB21" s="190">
        <v>13</v>
      </c>
      <c r="AC21" s="191">
        <v>8</v>
      </c>
      <c r="AD21" s="21">
        <f t="shared" si="54"/>
        <v>8</v>
      </c>
      <c r="AE21" s="191">
        <v>4000</v>
      </c>
      <c r="AF21" s="21">
        <f t="shared" si="55"/>
        <v>7</v>
      </c>
      <c r="AG21" s="70">
        <f t="shared" si="56"/>
        <v>15</v>
      </c>
      <c r="AH21" s="1">
        <f t="shared" si="57"/>
        <v>7</v>
      </c>
      <c r="AI21" s="5"/>
      <c r="AJ21" s="190">
        <v>27</v>
      </c>
      <c r="AK21" s="191">
        <v>11</v>
      </c>
      <c r="AL21" s="21">
        <f t="shared" si="58"/>
        <v>2</v>
      </c>
      <c r="AM21" s="191">
        <v>2340</v>
      </c>
      <c r="AN21" s="21">
        <f t="shared" si="59"/>
        <v>10</v>
      </c>
      <c r="AO21" s="70">
        <f t="shared" si="60"/>
        <v>12</v>
      </c>
      <c r="AP21" s="1">
        <f t="shared" si="61"/>
        <v>5</v>
      </c>
      <c r="AQ21" s="5"/>
      <c r="AR21" s="190">
        <v>24</v>
      </c>
      <c r="AS21" s="191">
        <v>6</v>
      </c>
      <c r="AT21" s="21">
        <f t="shared" si="62"/>
        <v>8</v>
      </c>
      <c r="AU21" s="191">
        <v>2720</v>
      </c>
      <c r="AV21" s="21">
        <f t="shared" si="63"/>
        <v>11</v>
      </c>
      <c r="AW21" s="70">
        <f t="shared" si="64"/>
        <v>19</v>
      </c>
      <c r="AX21" s="1">
        <f t="shared" si="65"/>
        <v>11</v>
      </c>
      <c r="AY21" s="5"/>
      <c r="AZ21" s="202">
        <v>31</v>
      </c>
      <c r="BA21" s="203">
        <v>11</v>
      </c>
      <c r="BB21" s="21">
        <f t="shared" si="66"/>
        <v>4</v>
      </c>
      <c r="BC21" s="203">
        <v>3840</v>
      </c>
      <c r="BD21" s="21">
        <f t="shared" si="67"/>
        <v>9</v>
      </c>
      <c r="BE21" s="70">
        <f t="shared" si="68"/>
        <v>13</v>
      </c>
      <c r="BF21" s="1">
        <f t="shared" si="69"/>
        <v>7</v>
      </c>
      <c r="BG21" s="5"/>
      <c r="BH21" s="190">
        <v>6</v>
      </c>
      <c r="BI21" s="191">
        <v>11</v>
      </c>
      <c r="BJ21" s="20">
        <f t="shared" si="70"/>
        <v>4</v>
      </c>
      <c r="BK21" s="191">
        <v>4760</v>
      </c>
      <c r="BL21" s="20">
        <f t="shared" si="71"/>
        <v>11</v>
      </c>
      <c r="BM21" s="70">
        <f t="shared" si="72"/>
        <v>15</v>
      </c>
      <c r="BN21" s="1">
        <f t="shared" si="73"/>
        <v>7</v>
      </c>
      <c r="BO21" s="5"/>
      <c r="BP21" s="190">
        <v>32</v>
      </c>
      <c r="BQ21" s="191">
        <v>16</v>
      </c>
      <c r="BR21" s="21">
        <f t="shared" si="74"/>
        <v>1</v>
      </c>
      <c r="BS21" s="191">
        <v>6080</v>
      </c>
      <c r="BT21" s="21">
        <f t="shared" si="75"/>
        <v>7</v>
      </c>
      <c r="BU21" s="70">
        <f t="shared" si="76"/>
        <v>8</v>
      </c>
      <c r="BV21" s="10">
        <f t="shared" si="77"/>
        <v>4</v>
      </c>
      <c r="BW21" s="5"/>
      <c r="BX21" s="205">
        <v>11</v>
      </c>
      <c r="BY21" s="212">
        <v>22</v>
      </c>
      <c r="BZ21" s="20">
        <f t="shared" si="78"/>
        <v>2</v>
      </c>
      <c r="CA21" s="212">
        <v>9520</v>
      </c>
      <c r="CB21" s="20">
        <f t="shared" si="79"/>
        <v>1</v>
      </c>
      <c r="CC21" s="70">
        <f t="shared" si="80"/>
        <v>3</v>
      </c>
      <c r="CD21" s="10">
        <f t="shared" si="81"/>
        <v>1</v>
      </c>
      <c r="CE21" s="5"/>
      <c r="CF21" s="68"/>
      <c r="CG21" s="68"/>
      <c r="CH21" s="21">
        <f t="shared" si="82"/>
        <v>0</v>
      </c>
      <c r="CI21" s="68"/>
      <c r="CJ21" s="21">
        <f t="shared" si="83"/>
        <v>0</v>
      </c>
      <c r="CK21" s="70">
        <f t="shared" si="84"/>
        <v>0</v>
      </c>
      <c r="CL21" s="10">
        <f t="shared" si="85"/>
        <v>1</v>
      </c>
      <c r="CM21" s="5"/>
      <c r="CN21" s="68"/>
      <c r="CO21" s="68"/>
      <c r="CP21" s="21">
        <f t="shared" si="86"/>
        <v>0</v>
      </c>
      <c r="CQ21" s="68"/>
      <c r="CR21" s="21">
        <f t="shared" si="87"/>
        <v>0</v>
      </c>
      <c r="CS21" s="70">
        <f t="shared" si="88"/>
        <v>0</v>
      </c>
      <c r="CT21" s="10">
        <f t="shared" si="89"/>
        <v>1</v>
      </c>
      <c r="CU21" s="5"/>
      <c r="CV21" s="68"/>
      <c r="CW21" s="68"/>
      <c r="CX21" s="21">
        <f t="shared" si="90"/>
        <v>0</v>
      </c>
      <c r="CY21" s="68"/>
      <c r="CZ21" s="21">
        <f t="shared" si="91"/>
        <v>0</v>
      </c>
      <c r="DA21" s="70">
        <f t="shared" si="92"/>
        <v>0</v>
      </c>
      <c r="DB21" s="10">
        <f t="shared" si="93"/>
        <v>1</v>
      </c>
      <c r="DC21" s="7"/>
      <c r="DD21" s="9"/>
      <c r="DE21" s="12">
        <v>18</v>
      </c>
      <c r="DF21" s="12" t="str">
        <v>Josef Schaefer</v>
      </c>
      <c r="DG21" s="12">
        <v>227</v>
      </c>
      <c r="DH21" s="12">
        <v>24</v>
      </c>
      <c r="DI21" s="12">
        <v>13730</v>
      </c>
      <c r="DJ21" s="15">
        <v>-226999976</v>
      </c>
      <c r="DK21" s="132">
        <v>-680986270</v>
      </c>
      <c r="DL21" s="120"/>
      <c r="DM21" s="53" t="str">
        <f t="shared" si="0"/>
        <v>Sjra Stevens</v>
      </c>
      <c r="DN21" s="4">
        <f t="shared" si="94"/>
        <v>84</v>
      </c>
      <c r="DO21" s="4">
        <f t="shared" si="1"/>
        <v>120</v>
      </c>
      <c r="DP21" s="4">
        <f t="shared" si="2"/>
        <v>47050</v>
      </c>
      <c r="DQ21" s="4">
        <f t="shared" si="95"/>
        <v>-83999880</v>
      </c>
      <c r="DR21" s="4">
        <f t="shared" si="96"/>
        <v>-251952950</v>
      </c>
      <c r="DT21" s="3" t="str">
        <f t="shared" si="3"/>
        <v>Sjra Stevens</v>
      </c>
      <c r="DU21" s="6">
        <f t="shared" si="97"/>
        <v>84</v>
      </c>
      <c r="DV21" s="1">
        <f t="shared" si="98"/>
        <v>118</v>
      </c>
      <c r="DW21" s="1">
        <f t="shared" si="4"/>
        <v>11</v>
      </c>
      <c r="DX21" s="1">
        <f t="shared" si="5"/>
        <v>9</v>
      </c>
      <c r="DY21" s="1">
        <f t="shared" si="6"/>
        <v>13</v>
      </c>
      <c r="DZ21" s="1">
        <f t="shared" si="7"/>
        <v>15</v>
      </c>
      <c r="EA21" s="1">
        <f t="shared" si="8"/>
        <v>12</v>
      </c>
      <c r="EB21" s="1">
        <f t="shared" si="9"/>
        <v>19</v>
      </c>
      <c r="EC21" s="1">
        <f t="shared" si="10"/>
        <v>13</v>
      </c>
      <c r="ED21" s="1">
        <f t="shared" si="11"/>
        <v>15</v>
      </c>
      <c r="EE21" s="1">
        <f t="shared" si="12"/>
        <v>8</v>
      </c>
      <c r="EF21" s="1">
        <f t="shared" si="13"/>
        <v>3</v>
      </c>
      <c r="EG21" s="1">
        <f t="shared" si="14"/>
        <v>0</v>
      </c>
      <c r="EH21" s="1">
        <f t="shared" si="15"/>
        <v>0</v>
      </c>
      <c r="EI21" s="1">
        <f t="shared" si="16"/>
        <v>0</v>
      </c>
      <c r="EK21" s="3" t="str">
        <f t="shared" si="17"/>
        <v>Sjra Stevens</v>
      </c>
      <c r="EL21" s="1">
        <f t="shared" si="18"/>
        <v>120</v>
      </c>
      <c r="EM21" s="16">
        <f t="shared" si="19"/>
        <v>12</v>
      </c>
      <c r="EN21" s="16">
        <f t="shared" si="20"/>
        <v>6</v>
      </c>
      <c r="EO21" s="16">
        <f t="shared" si="21"/>
        <v>17</v>
      </c>
      <c r="EP21" s="16">
        <f t="shared" si="22"/>
        <v>8</v>
      </c>
      <c r="EQ21" s="16">
        <f t="shared" si="23"/>
        <v>11</v>
      </c>
      <c r="ER21" s="16">
        <f t="shared" si="24"/>
        <v>6</v>
      </c>
      <c r="ES21" s="16">
        <f t="shared" si="25"/>
        <v>11</v>
      </c>
      <c r="ET21" s="16">
        <f t="shared" si="26"/>
        <v>11</v>
      </c>
      <c r="EU21" s="16">
        <f t="shared" si="27"/>
        <v>16</v>
      </c>
      <c r="EV21" s="16">
        <f t="shared" si="28"/>
        <v>22</v>
      </c>
      <c r="EW21" s="16">
        <f t="shared" si="29"/>
        <v>0</v>
      </c>
      <c r="EX21" s="16">
        <f t="shared" si="30"/>
        <v>0</v>
      </c>
      <c r="EY21" s="16">
        <f t="shared" si="31"/>
        <v>0</v>
      </c>
      <c r="FA21" s="3" t="str">
        <f t="shared" si="32"/>
        <v>Sjra Stevens</v>
      </c>
      <c r="FB21" s="1">
        <f t="shared" si="99"/>
        <v>47050</v>
      </c>
      <c r="FC21" s="1">
        <f t="shared" si="33"/>
        <v>3630</v>
      </c>
      <c r="FD21" s="1">
        <f t="shared" si="34"/>
        <v>6290</v>
      </c>
      <c r="FE21" s="1">
        <f t="shared" si="35"/>
        <v>3870</v>
      </c>
      <c r="FF21" s="1">
        <f t="shared" si="36"/>
        <v>4000</v>
      </c>
      <c r="FG21" s="1">
        <f t="shared" si="37"/>
        <v>2340</v>
      </c>
      <c r="FH21" s="16">
        <f t="shared" si="38"/>
        <v>2720</v>
      </c>
      <c r="FI21" s="16">
        <f t="shared" si="39"/>
        <v>3840</v>
      </c>
      <c r="FJ21" s="16">
        <f t="shared" si="40"/>
        <v>4760</v>
      </c>
      <c r="FK21" s="16">
        <f t="shared" si="41"/>
        <v>6080</v>
      </c>
      <c r="FL21" s="16">
        <f t="shared" si="42"/>
        <v>9520</v>
      </c>
      <c r="FM21" s="16">
        <f t="shared" si="43"/>
        <v>0</v>
      </c>
      <c r="FN21" s="16">
        <f t="shared" si="44"/>
        <v>0</v>
      </c>
      <c r="FO21" s="16">
        <f t="shared" si="45"/>
        <v>0</v>
      </c>
      <c r="FR21" s="204" t="str">
        <f t="shared" si="100"/>
        <v>Sjra Stevens</v>
      </c>
      <c r="FS21" s="1">
        <f t="shared" si="101"/>
        <v>1</v>
      </c>
      <c r="FT21" s="1">
        <f t="shared" si="102"/>
        <v>1</v>
      </c>
      <c r="FU21" s="1">
        <f t="shared" si="103"/>
        <v>1</v>
      </c>
      <c r="FV21" s="1">
        <f t="shared" si="104"/>
        <v>1</v>
      </c>
      <c r="FW21" s="1">
        <f t="shared" si="105"/>
        <v>1</v>
      </c>
      <c r="FX21" s="1">
        <f t="shared" si="106"/>
        <v>1</v>
      </c>
      <c r="FY21" s="1">
        <f t="shared" si="107"/>
        <v>1</v>
      </c>
      <c r="FZ21" s="1">
        <f t="shared" si="108"/>
        <v>1</v>
      </c>
      <c r="GA21" s="1">
        <f t="shared" si="109"/>
        <v>1</v>
      </c>
      <c r="GB21" s="1">
        <f t="shared" si="110"/>
        <v>1</v>
      </c>
      <c r="GC21" s="1">
        <f t="shared" si="111"/>
        <v>0</v>
      </c>
      <c r="GD21" s="1">
        <f t="shared" si="112"/>
        <v>0</v>
      </c>
      <c r="GE21" s="1">
        <f t="shared" si="113"/>
        <v>0</v>
      </c>
      <c r="GF21" s="157">
        <f t="shared" si="114"/>
        <v>10</v>
      </c>
    </row>
    <row r="22" spans="1:188" ht="15.75" x14ac:dyDescent="0.25">
      <c r="A22" s="183">
        <v>19</v>
      </c>
      <c r="B22" s="86" t="s">
        <v>17</v>
      </c>
      <c r="C22" s="6"/>
      <c r="D22" s="188">
        <v>14</v>
      </c>
      <c r="E22" s="189">
        <v>1</v>
      </c>
      <c r="F22" s="21">
        <v>14</v>
      </c>
      <c r="G22" s="189">
        <v>2150</v>
      </c>
      <c r="H22" s="21">
        <v>15</v>
      </c>
      <c r="I22" s="70">
        <f t="shared" si="46"/>
        <v>29</v>
      </c>
      <c r="J22" s="1">
        <f t="shared" si="47"/>
        <v>15</v>
      </c>
      <c r="K22" s="5"/>
      <c r="L22" s="190">
        <v>24</v>
      </c>
      <c r="M22" s="191">
        <v>22</v>
      </c>
      <c r="N22" s="21">
        <f t="shared" si="48"/>
        <v>1</v>
      </c>
      <c r="O22" s="191">
        <v>5540</v>
      </c>
      <c r="P22" s="21">
        <f t="shared" si="49"/>
        <v>3</v>
      </c>
      <c r="Q22" s="70">
        <f t="shared" si="50"/>
        <v>4</v>
      </c>
      <c r="R22" s="1">
        <f t="shared" si="51"/>
        <v>1</v>
      </c>
      <c r="S22" s="5"/>
      <c r="T22" s="190">
        <v>7</v>
      </c>
      <c r="U22" s="191">
        <v>4</v>
      </c>
      <c r="V22" s="21">
        <f t="shared" si="116"/>
        <v>13</v>
      </c>
      <c r="W22" s="191">
        <v>4400</v>
      </c>
      <c r="X22" s="21">
        <f t="shared" si="117"/>
        <v>8</v>
      </c>
      <c r="Y22" s="70">
        <f t="shared" si="52"/>
        <v>21</v>
      </c>
      <c r="Z22" s="1">
        <f t="shared" si="53"/>
        <v>14</v>
      </c>
      <c r="AA22" s="5"/>
      <c r="AB22" s="190">
        <v>10</v>
      </c>
      <c r="AC22" s="191">
        <v>2</v>
      </c>
      <c r="AD22" s="21">
        <f t="shared" si="54"/>
        <v>11</v>
      </c>
      <c r="AE22" s="191">
        <v>4980</v>
      </c>
      <c r="AF22" s="21">
        <f t="shared" si="55"/>
        <v>3</v>
      </c>
      <c r="AG22" s="70">
        <f t="shared" si="56"/>
        <v>14</v>
      </c>
      <c r="AH22" s="1">
        <f t="shared" si="57"/>
        <v>6</v>
      </c>
      <c r="AI22" s="5"/>
      <c r="AJ22" s="190">
        <v>12</v>
      </c>
      <c r="AK22" s="191">
        <v>2</v>
      </c>
      <c r="AL22" s="21">
        <f t="shared" si="58"/>
        <v>11</v>
      </c>
      <c r="AM22" s="191">
        <v>3320</v>
      </c>
      <c r="AN22" s="21">
        <f t="shared" si="59"/>
        <v>8</v>
      </c>
      <c r="AO22" s="70">
        <f t="shared" si="60"/>
        <v>19</v>
      </c>
      <c r="AP22" s="1">
        <f t="shared" si="61"/>
        <v>10</v>
      </c>
      <c r="AQ22" s="5"/>
      <c r="AR22" s="190">
        <v>32</v>
      </c>
      <c r="AS22" s="191">
        <v>9</v>
      </c>
      <c r="AT22" s="21">
        <f t="shared" si="62"/>
        <v>5</v>
      </c>
      <c r="AU22" s="191">
        <v>4580</v>
      </c>
      <c r="AV22" s="21">
        <f t="shared" si="63"/>
        <v>4</v>
      </c>
      <c r="AW22" s="70">
        <f t="shared" si="64"/>
        <v>9</v>
      </c>
      <c r="AX22" s="1">
        <f t="shared" si="65"/>
        <v>5</v>
      </c>
      <c r="AY22" s="5"/>
      <c r="AZ22" s="202">
        <v>2</v>
      </c>
      <c r="BA22" s="203">
        <v>5</v>
      </c>
      <c r="BB22" s="21">
        <f t="shared" si="66"/>
        <v>12</v>
      </c>
      <c r="BC22" s="203">
        <v>4000</v>
      </c>
      <c r="BD22" s="21">
        <f t="shared" si="67"/>
        <v>8</v>
      </c>
      <c r="BE22" s="70">
        <f t="shared" si="68"/>
        <v>20</v>
      </c>
      <c r="BF22" s="1">
        <f t="shared" si="69"/>
        <v>10</v>
      </c>
      <c r="BG22" s="5"/>
      <c r="BH22" s="190">
        <v>9</v>
      </c>
      <c r="BI22" s="191">
        <v>7</v>
      </c>
      <c r="BJ22" s="20">
        <f t="shared" si="70"/>
        <v>12</v>
      </c>
      <c r="BK22" s="191">
        <v>6260</v>
      </c>
      <c r="BL22" s="20">
        <f t="shared" si="71"/>
        <v>5</v>
      </c>
      <c r="BM22" s="70">
        <f t="shared" si="72"/>
        <v>17</v>
      </c>
      <c r="BN22" s="1">
        <f t="shared" si="73"/>
        <v>9</v>
      </c>
      <c r="BO22" s="5"/>
      <c r="BP22" s="190">
        <v>25</v>
      </c>
      <c r="BQ22" s="191">
        <v>12</v>
      </c>
      <c r="BR22" s="21">
        <f t="shared" si="74"/>
        <v>3</v>
      </c>
      <c r="BS22" s="191">
        <v>2280</v>
      </c>
      <c r="BT22" s="21">
        <f t="shared" si="75"/>
        <v>17</v>
      </c>
      <c r="BU22" s="70">
        <f t="shared" si="76"/>
        <v>20</v>
      </c>
      <c r="BV22" s="10">
        <f t="shared" si="77"/>
        <v>10</v>
      </c>
      <c r="BW22" s="5"/>
      <c r="BX22" s="205">
        <v>24</v>
      </c>
      <c r="BY22" s="212">
        <v>29</v>
      </c>
      <c r="BZ22" s="20">
        <f t="shared" si="78"/>
        <v>1</v>
      </c>
      <c r="CA22" s="212">
        <v>4260</v>
      </c>
      <c r="CB22" s="20">
        <f t="shared" si="79"/>
        <v>11</v>
      </c>
      <c r="CC22" s="70">
        <f t="shared" si="80"/>
        <v>12</v>
      </c>
      <c r="CD22" s="10">
        <f t="shared" si="81"/>
        <v>3</v>
      </c>
      <c r="CE22" s="5"/>
      <c r="CF22" s="68"/>
      <c r="CG22" s="68"/>
      <c r="CH22" s="21">
        <f t="shared" si="82"/>
        <v>0</v>
      </c>
      <c r="CI22" s="68"/>
      <c r="CJ22" s="21">
        <f t="shared" si="83"/>
        <v>0</v>
      </c>
      <c r="CK22" s="70">
        <f t="shared" si="84"/>
        <v>0</v>
      </c>
      <c r="CL22" s="10">
        <f t="shared" si="85"/>
        <v>1</v>
      </c>
      <c r="CM22" s="5"/>
      <c r="CN22" s="68"/>
      <c r="CO22" s="68"/>
      <c r="CP22" s="21">
        <f t="shared" si="86"/>
        <v>0</v>
      </c>
      <c r="CQ22" s="68"/>
      <c r="CR22" s="21">
        <f t="shared" si="87"/>
        <v>0</v>
      </c>
      <c r="CS22" s="70">
        <f t="shared" si="88"/>
        <v>0</v>
      </c>
      <c r="CT22" s="10">
        <f t="shared" si="89"/>
        <v>1</v>
      </c>
      <c r="CU22" s="5"/>
      <c r="CV22" s="68"/>
      <c r="CW22" s="68"/>
      <c r="CX22" s="21">
        <f t="shared" si="90"/>
        <v>0</v>
      </c>
      <c r="CY22" s="68"/>
      <c r="CZ22" s="21">
        <f t="shared" si="91"/>
        <v>0</v>
      </c>
      <c r="DA22" s="70">
        <f t="shared" si="92"/>
        <v>0</v>
      </c>
      <c r="DB22" s="10">
        <f t="shared" si="93"/>
        <v>1</v>
      </c>
      <c r="DC22" s="7"/>
      <c r="DD22" s="9"/>
      <c r="DE22" s="12">
        <v>19</v>
      </c>
      <c r="DF22" s="12" t="str">
        <v>Har Hermans</v>
      </c>
      <c r="DG22" s="12">
        <v>231</v>
      </c>
      <c r="DH22" s="12">
        <v>28</v>
      </c>
      <c r="DI22" s="12">
        <v>10580</v>
      </c>
      <c r="DJ22" s="15">
        <v>-230999972</v>
      </c>
      <c r="DK22" s="132">
        <v>-692989420</v>
      </c>
      <c r="DL22" s="120"/>
      <c r="DM22" s="53" t="str">
        <f t="shared" si="0"/>
        <v>Theo Litjens</v>
      </c>
      <c r="DN22" s="4">
        <f t="shared" si="94"/>
        <v>115</v>
      </c>
      <c r="DO22" s="4">
        <f t="shared" si="1"/>
        <v>93</v>
      </c>
      <c r="DP22" s="4">
        <f t="shared" si="2"/>
        <v>41770</v>
      </c>
      <c r="DQ22" s="4">
        <f t="shared" si="95"/>
        <v>-114999907</v>
      </c>
      <c r="DR22" s="4">
        <f t="shared" si="96"/>
        <v>-344958230</v>
      </c>
      <c r="DT22" s="3" t="str">
        <f t="shared" si="3"/>
        <v>Theo Litjens</v>
      </c>
      <c r="DU22" s="6">
        <f t="shared" si="97"/>
        <v>115</v>
      </c>
      <c r="DV22" s="1">
        <f t="shared" si="98"/>
        <v>165</v>
      </c>
      <c r="DW22" s="1">
        <f t="shared" si="4"/>
        <v>29</v>
      </c>
      <c r="DX22" s="1">
        <f t="shared" si="5"/>
        <v>4</v>
      </c>
      <c r="DY22" s="1">
        <f t="shared" si="6"/>
        <v>21</v>
      </c>
      <c r="DZ22" s="1">
        <f t="shared" si="7"/>
        <v>14</v>
      </c>
      <c r="EA22" s="1">
        <f t="shared" si="8"/>
        <v>19</v>
      </c>
      <c r="EB22" s="1">
        <f t="shared" si="9"/>
        <v>9</v>
      </c>
      <c r="EC22" s="1">
        <f t="shared" si="10"/>
        <v>20</v>
      </c>
      <c r="ED22" s="1">
        <f t="shared" si="11"/>
        <v>17</v>
      </c>
      <c r="EE22" s="1">
        <f t="shared" si="12"/>
        <v>20</v>
      </c>
      <c r="EF22" s="1">
        <f t="shared" si="13"/>
        <v>12</v>
      </c>
      <c r="EG22" s="1">
        <f t="shared" si="14"/>
        <v>0</v>
      </c>
      <c r="EH22" s="1">
        <f t="shared" si="15"/>
        <v>0</v>
      </c>
      <c r="EI22" s="1">
        <f t="shared" si="16"/>
        <v>0</v>
      </c>
      <c r="EK22" s="3" t="str">
        <f t="shared" si="17"/>
        <v>Theo Litjens</v>
      </c>
      <c r="EL22" s="1">
        <f t="shared" si="18"/>
        <v>93</v>
      </c>
      <c r="EM22" s="16">
        <f t="shared" si="19"/>
        <v>1</v>
      </c>
      <c r="EN22" s="16">
        <f t="shared" si="20"/>
        <v>22</v>
      </c>
      <c r="EO22" s="16">
        <f t="shared" si="21"/>
        <v>4</v>
      </c>
      <c r="EP22" s="16">
        <f t="shared" si="22"/>
        <v>2</v>
      </c>
      <c r="EQ22" s="16">
        <f t="shared" si="23"/>
        <v>2</v>
      </c>
      <c r="ER22" s="16">
        <f t="shared" si="24"/>
        <v>9</v>
      </c>
      <c r="ES22" s="16">
        <f t="shared" si="25"/>
        <v>5</v>
      </c>
      <c r="ET22" s="16">
        <f t="shared" si="26"/>
        <v>7</v>
      </c>
      <c r="EU22" s="16">
        <f t="shared" si="27"/>
        <v>12</v>
      </c>
      <c r="EV22" s="16">
        <f t="shared" si="28"/>
        <v>29</v>
      </c>
      <c r="EW22" s="16">
        <f t="shared" si="29"/>
        <v>0</v>
      </c>
      <c r="EX22" s="16">
        <f t="shared" si="30"/>
        <v>0</v>
      </c>
      <c r="EY22" s="16">
        <f t="shared" si="31"/>
        <v>0</v>
      </c>
      <c r="FA22" s="3" t="str">
        <f t="shared" si="32"/>
        <v>Theo Litjens</v>
      </c>
      <c r="FB22" s="1">
        <f t="shared" si="99"/>
        <v>41770</v>
      </c>
      <c r="FC22" s="1">
        <f t="shared" si="33"/>
        <v>2150</v>
      </c>
      <c r="FD22" s="1">
        <f t="shared" si="34"/>
        <v>5540</v>
      </c>
      <c r="FE22" s="1">
        <f t="shared" si="35"/>
        <v>4400</v>
      </c>
      <c r="FF22" s="1">
        <f t="shared" si="36"/>
        <v>4980</v>
      </c>
      <c r="FG22" s="1">
        <f t="shared" si="37"/>
        <v>3320</v>
      </c>
      <c r="FH22" s="16">
        <f t="shared" si="38"/>
        <v>4580</v>
      </c>
      <c r="FI22" s="16">
        <f t="shared" si="39"/>
        <v>4000</v>
      </c>
      <c r="FJ22" s="16">
        <f t="shared" si="40"/>
        <v>6260</v>
      </c>
      <c r="FK22" s="16">
        <f t="shared" si="41"/>
        <v>2280</v>
      </c>
      <c r="FL22" s="16">
        <f t="shared" si="42"/>
        <v>4260</v>
      </c>
      <c r="FM22" s="16">
        <f t="shared" si="43"/>
        <v>0</v>
      </c>
      <c r="FN22" s="16">
        <f t="shared" si="44"/>
        <v>0</v>
      </c>
      <c r="FO22" s="16">
        <f t="shared" si="45"/>
        <v>0</v>
      </c>
      <c r="FR22" s="204" t="str">
        <f t="shared" si="100"/>
        <v>Theo Litjens</v>
      </c>
      <c r="FS22" s="1">
        <f t="shared" si="101"/>
        <v>1</v>
      </c>
      <c r="FT22" s="1">
        <f t="shared" si="102"/>
        <v>1</v>
      </c>
      <c r="FU22" s="1">
        <f t="shared" si="103"/>
        <v>1</v>
      </c>
      <c r="FV22" s="1">
        <f t="shared" si="104"/>
        <v>1</v>
      </c>
      <c r="FW22" s="1">
        <f t="shared" si="105"/>
        <v>1</v>
      </c>
      <c r="FX22" s="1">
        <f t="shared" si="106"/>
        <v>1</v>
      </c>
      <c r="FY22" s="1">
        <f t="shared" si="107"/>
        <v>1</v>
      </c>
      <c r="FZ22" s="1">
        <f t="shared" si="108"/>
        <v>1</v>
      </c>
      <c r="GA22" s="1">
        <f t="shared" si="109"/>
        <v>1</v>
      </c>
      <c r="GB22" s="1">
        <f t="shared" si="110"/>
        <v>1</v>
      </c>
      <c r="GC22" s="1">
        <f t="shared" si="111"/>
        <v>0</v>
      </c>
      <c r="GD22" s="1">
        <f t="shared" si="112"/>
        <v>0</v>
      </c>
      <c r="GE22" s="1">
        <f t="shared" si="113"/>
        <v>0</v>
      </c>
      <c r="GF22" s="157">
        <f t="shared" si="114"/>
        <v>10</v>
      </c>
    </row>
    <row r="23" spans="1:188" ht="15.75" x14ac:dyDescent="0.25">
      <c r="A23" s="183">
        <v>20</v>
      </c>
      <c r="B23" s="86" t="s">
        <v>20</v>
      </c>
      <c r="C23" s="6"/>
      <c r="D23" s="188">
        <v>6</v>
      </c>
      <c r="E23" s="189">
        <v>14</v>
      </c>
      <c r="F23" s="21">
        <f t="shared" si="115"/>
        <v>4</v>
      </c>
      <c r="G23" s="189">
        <v>4240</v>
      </c>
      <c r="H23" s="21">
        <f t="shared" si="118"/>
        <v>3</v>
      </c>
      <c r="I23" s="70">
        <f t="shared" si="46"/>
        <v>7</v>
      </c>
      <c r="J23" s="1">
        <f t="shared" si="47"/>
        <v>1</v>
      </c>
      <c r="K23" s="5"/>
      <c r="L23" s="190">
        <v>1</v>
      </c>
      <c r="M23" s="191">
        <v>2</v>
      </c>
      <c r="N23" s="21">
        <f t="shared" si="48"/>
        <v>15</v>
      </c>
      <c r="O23" s="191">
        <v>3240</v>
      </c>
      <c r="P23" s="21">
        <f t="shared" si="49"/>
        <v>10</v>
      </c>
      <c r="Q23" s="70">
        <f t="shared" si="50"/>
        <v>25</v>
      </c>
      <c r="R23" s="1">
        <f t="shared" si="51"/>
        <v>15</v>
      </c>
      <c r="S23" s="5"/>
      <c r="T23" s="190">
        <v>12</v>
      </c>
      <c r="U23" s="191">
        <v>4</v>
      </c>
      <c r="V23" s="21">
        <f t="shared" si="116"/>
        <v>13</v>
      </c>
      <c r="W23" s="191">
        <v>5670</v>
      </c>
      <c r="X23" s="21">
        <f t="shared" si="117"/>
        <v>5</v>
      </c>
      <c r="Y23" s="70">
        <f t="shared" si="52"/>
        <v>18</v>
      </c>
      <c r="Z23" s="1">
        <f t="shared" si="53"/>
        <v>10</v>
      </c>
      <c r="AA23" s="5"/>
      <c r="AB23" s="190"/>
      <c r="AC23" s="191"/>
      <c r="AD23" s="21">
        <v>18</v>
      </c>
      <c r="AE23" s="191"/>
      <c r="AF23" s="21">
        <v>18</v>
      </c>
      <c r="AG23" s="70">
        <f t="shared" si="56"/>
        <v>36</v>
      </c>
      <c r="AH23" s="1">
        <f t="shared" si="57"/>
        <v>18</v>
      </c>
      <c r="AI23" s="5"/>
      <c r="AJ23" s="190">
        <v>5</v>
      </c>
      <c r="AK23" s="191">
        <v>4</v>
      </c>
      <c r="AL23" s="21">
        <f t="shared" si="58"/>
        <v>9</v>
      </c>
      <c r="AM23" s="191">
        <v>2080</v>
      </c>
      <c r="AN23" s="21">
        <f t="shared" si="59"/>
        <v>14</v>
      </c>
      <c r="AO23" s="70">
        <f t="shared" si="60"/>
        <v>23</v>
      </c>
      <c r="AP23" s="1">
        <f t="shared" si="61"/>
        <v>12</v>
      </c>
      <c r="AQ23" s="5"/>
      <c r="AR23" s="190">
        <v>13</v>
      </c>
      <c r="AS23" s="191">
        <v>10</v>
      </c>
      <c r="AT23" s="21">
        <f t="shared" si="62"/>
        <v>4</v>
      </c>
      <c r="AU23" s="191">
        <v>7200</v>
      </c>
      <c r="AV23" s="21">
        <f t="shared" si="63"/>
        <v>1</v>
      </c>
      <c r="AW23" s="70">
        <f t="shared" si="64"/>
        <v>5</v>
      </c>
      <c r="AX23" s="1">
        <f t="shared" si="65"/>
        <v>2</v>
      </c>
      <c r="AY23" s="5"/>
      <c r="AZ23" s="202">
        <v>5</v>
      </c>
      <c r="BA23" s="203">
        <v>12</v>
      </c>
      <c r="BB23" s="21">
        <f t="shared" si="66"/>
        <v>2</v>
      </c>
      <c r="BC23" s="203">
        <v>7560</v>
      </c>
      <c r="BD23" s="21">
        <f t="shared" si="67"/>
        <v>2</v>
      </c>
      <c r="BE23" s="70">
        <f t="shared" si="68"/>
        <v>4</v>
      </c>
      <c r="BF23" s="1">
        <f t="shared" si="69"/>
        <v>1</v>
      </c>
      <c r="BG23" s="5"/>
      <c r="BH23" s="190"/>
      <c r="BI23" s="191"/>
      <c r="BJ23" s="20">
        <v>19</v>
      </c>
      <c r="BK23" s="191"/>
      <c r="BL23" s="20">
        <v>19</v>
      </c>
      <c r="BM23" s="70">
        <f t="shared" si="72"/>
        <v>38</v>
      </c>
      <c r="BN23" s="1">
        <f t="shared" si="73"/>
        <v>19</v>
      </c>
      <c r="BO23" s="5"/>
      <c r="BP23" s="190">
        <v>1</v>
      </c>
      <c r="BQ23" s="191">
        <v>6</v>
      </c>
      <c r="BR23" s="21">
        <f t="shared" si="74"/>
        <v>12</v>
      </c>
      <c r="BS23" s="191">
        <v>9040</v>
      </c>
      <c r="BT23" s="21">
        <f t="shared" si="75"/>
        <v>1</v>
      </c>
      <c r="BU23" s="70">
        <f t="shared" si="76"/>
        <v>13</v>
      </c>
      <c r="BV23" s="10">
        <f t="shared" si="77"/>
        <v>6</v>
      </c>
      <c r="BW23" s="5"/>
      <c r="BX23" s="205">
        <v>25</v>
      </c>
      <c r="BY23" s="212">
        <v>11</v>
      </c>
      <c r="BZ23" s="20">
        <f t="shared" si="78"/>
        <v>8</v>
      </c>
      <c r="CA23" s="212">
        <v>4760</v>
      </c>
      <c r="CB23" s="20">
        <f t="shared" si="79"/>
        <v>7</v>
      </c>
      <c r="CC23" s="70">
        <f t="shared" si="80"/>
        <v>15</v>
      </c>
      <c r="CD23" s="10">
        <f t="shared" si="81"/>
        <v>7</v>
      </c>
      <c r="CE23" s="5"/>
      <c r="CF23" s="68"/>
      <c r="CG23" s="68"/>
      <c r="CH23" s="21">
        <f t="shared" si="82"/>
        <v>0</v>
      </c>
      <c r="CI23" s="68"/>
      <c r="CJ23" s="21">
        <f t="shared" si="83"/>
        <v>0</v>
      </c>
      <c r="CK23" s="70">
        <f t="shared" si="84"/>
        <v>0</v>
      </c>
      <c r="CL23" s="10">
        <f t="shared" si="85"/>
        <v>1</v>
      </c>
      <c r="CM23" s="5"/>
      <c r="CN23" s="68"/>
      <c r="CO23" s="68"/>
      <c r="CP23" s="21">
        <f t="shared" si="86"/>
        <v>0</v>
      </c>
      <c r="CQ23" s="68"/>
      <c r="CR23" s="21">
        <f t="shared" si="87"/>
        <v>0</v>
      </c>
      <c r="CS23" s="70">
        <f t="shared" si="88"/>
        <v>0</v>
      </c>
      <c r="CT23" s="10">
        <f t="shared" si="89"/>
        <v>1</v>
      </c>
      <c r="CU23" s="5"/>
      <c r="CV23" s="68"/>
      <c r="CW23" s="68"/>
      <c r="CX23" s="21">
        <f t="shared" si="90"/>
        <v>0</v>
      </c>
      <c r="CY23" s="68"/>
      <c r="CZ23" s="21">
        <f t="shared" si="91"/>
        <v>0</v>
      </c>
      <c r="DA23" s="70">
        <f t="shared" si="92"/>
        <v>0</v>
      </c>
      <c r="DB23" s="10">
        <f t="shared" si="93"/>
        <v>1</v>
      </c>
      <c r="DC23" s="7"/>
      <c r="DD23" s="9"/>
      <c r="DE23" s="12">
        <v>20</v>
      </c>
      <c r="DF23" s="12" t="str">
        <v>Henk Fleuren</v>
      </c>
      <c r="DG23" s="12">
        <v>234</v>
      </c>
      <c r="DH23" s="12">
        <v>12</v>
      </c>
      <c r="DI23" s="12">
        <v>9149</v>
      </c>
      <c r="DJ23" s="15">
        <v>-233999988</v>
      </c>
      <c r="DK23" s="132">
        <v>-701990851</v>
      </c>
      <c r="DL23" s="120"/>
      <c r="DM23" s="53" t="str">
        <f t="shared" si="0"/>
        <v>Thijs Seijkens</v>
      </c>
      <c r="DN23" s="4">
        <f t="shared" si="94"/>
        <v>110</v>
      </c>
      <c r="DO23" s="4">
        <f t="shared" si="1"/>
        <v>63</v>
      </c>
      <c r="DP23" s="4">
        <f t="shared" si="2"/>
        <v>43790</v>
      </c>
      <c r="DQ23" s="4">
        <f t="shared" si="95"/>
        <v>-109999937</v>
      </c>
      <c r="DR23" s="4">
        <f t="shared" si="96"/>
        <v>-329956210</v>
      </c>
      <c r="DT23" s="3" t="str">
        <f t="shared" si="3"/>
        <v>Thijs Seijkens</v>
      </c>
      <c r="DU23" s="6">
        <f t="shared" si="97"/>
        <v>110</v>
      </c>
      <c r="DV23" s="1">
        <f t="shared" si="98"/>
        <v>184</v>
      </c>
      <c r="DW23" s="1">
        <f t="shared" si="4"/>
        <v>7</v>
      </c>
      <c r="DX23" s="1">
        <f t="shared" si="5"/>
        <v>25</v>
      </c>
      <c r="DY23" s="1">
        <f t="shared" si="6"/>
        <v>18</v>
      </c>
      <c r="DZ23" s="1">
        <f t="shared" si="7"/>
        <v>36</v>
      </c>
      <c r="EA23" s="1">
        <f t="shared" si="8"/>
        <v>23</v>
      </c>
      <c r="EB23" s="1">
        <f t="shared" si="9"/>
        <v>5</v>
      </c>
      <c r="EC23" s="1">
        <f t="shared" si="10"/>
        <v>4</v>
      </c>
      <c r="ED23" s="1">
        <f t="shared" si="11"/>
        <v>38</v>
      </c>
      <c r="EE23" s="1">
        <f t="shared" si="12"/>
        <v>13</v>
      </c>
      <c r="EF23" s="1">
        <f t="shared" si="13"/>
        <v>15</v>
      </c>
      <c r="EG23" s="1">
        <f t="shared" si="14"/>
        <v>0</v>
      </c>
      <c r="EH23" s="1">
        <f t="shared" si="15"/>
        <v>0</v>
      </c>
      <c r="EI23" s="1">
        <f t="shared" si="16"/>
        <v>0</v>
      </c>
      <c r="EK23" s="3" t="str">
        <f t="shared" si="17"/>
        <v>Thijs Seijkens</v>
      </c>
      <c r="EL23" s="1">
        <f t="shared" si="18"/>
        <v>63</v>
      </c>
      <c r="EM23" s="16">
        <f t="shared" si="19"/>
        <v>14</v>
      </c>
      <c r="EN23" s="16">
        <f t="shared" si="20"/>
        <v>2</v>
      </c>
      <c r="EO23" s="16">
        <f t="shared" si="21"/>
        <v>4</v>
      </c>
      <c r="EP23" s="16">
        <f t="shared" si="22"/>
        <v>0</v>
      </c>
      <c r="EQ23" s="16">
        <f t="shared" si="23"/>
        <v>4</v>
      </c>
      <c r="ER23" s="16">
        <f t="shared" si="24"/>
        <v>10</v>
      </c>
      <c r="ES23" s="16">
        <f t="shared" si="25"/>
        <v>12</v>
      </c>
      <c r="ET23" s="16">
        <f t="shared" si="26"/>
        <v>0</v>
      </c>
      <c r="EU23" s="16">
        <f t="shared" si="27"/>
        <v>6</v>
      </c>
      <c r="EV23" s="16">
        <f t="shared" si="28"/>
        <v>11</v>
      </c>
      <c r="EW23" s="16">
        <f t="shared" si="29"/>
        <v>0</v>
      </c>
      <c r="EX23" s="16">
        <f t="shared" si="30"/>
        <v>0</v>
      </c>
      <c r="EY23" s="16">
        <f t="shared" si="31"/>
        <v>0</v>
      </c>
      <c r="FA23" s="3" t="str">
        <f t="shared" si="32"/>
        <v>Thijs Seijkens</v>
      </c>
      <c r="FB23" s="1">
        <f t="shared" si="99"/>
        <v>43790</v>
      </c>
      <c r="FC23" s="1">
        <f t="shared" si="33"/>
        <v>4240</v>
      </c>
      <c r="FD23" s="1">
        <f t="shared" si="34"/>
        <v>3240</v>
      </c>
      <c r="FE23" s="1">
        <f t="shared" si="35"/>
        <v>5670</v>
      </c>
      <c r="FF23" s="1">
        <f t="shared" si="36"/>
        <v>0</v>
      </c>
      <c r="FG23" s="1">
        <f t="shared" si="37"/>
        <v>2080</v>
      </c>
      <c r="FH23" s="16">
        <f t="shared" si="38"/>
        <v>7200</v>
      </c>
      <c r="FI23" s="16">
        <f t="shared" si="39"/>
        <v>7560</v>
      </c>
      <c r="FJ23" s="16">
        <f t="shared" si="40"/>
        <v>0</v>
      </c>
      <c r="FK23" s="16">
        <f t="shared" si="41"/>
        <v>9040</v>
      </c>
      <c r="FL23" s="16">
        <f t="shared" si="42"/>
        <v>4760</v>
      </c>
      <c r="FM23" s="16">
        <f t="shared" si="43"/>
        <v>0</v>
      </c>
      <c r="FN23" s="16">
        <f t="shared" si="44"/>
        <v>0</v>
      </c>
      <c r="FO23" s="16">
        <f t="shared" si="45"/>
        <v>0</v>
      </c>
      <c r="FR23" s="204" t="str">
        <f t="shared" si="100"/>
        <v>Thijs Seijkens</v>
      </c>
      <c r="FS23" s="1">
        <f t="shared" si="101"/>
        <v>1</v>
      </c>
      <c r="FT23" s="1">
        <f t="shared" si="102"/>
        <v>1</v>
      </c>
      <c r="FU23" s="1">
        <f t="shared" si="103"/>
        <v>1</v>
      </c>
      <c r="FV23" s="1">
        <f t="shared" si="104"/>
        <v>0</v>
      </c>
      <c r="FW23" s="1">
        <f t="shared" si="105"/>
        <v>1</v>
      </c>
      <c r="FX23" s="1">
        <f t="shared" si="106"/>
        <v>1</v>
      </c>
      <c r="FY23" s="1">
        <f t="shared" si="107"/>
        <v>1</v>
      </c>
      <c r="FZ23" s="1">
        <f t="shared" si="108"/>
        <v>0</v>
      </c>
      <c r="GA23" s="1">
        <f t="shared" si="109"/>
        <v>1</v>
      </c>
      <c r="GB23" s="1">
        <f t="shared" si="110"/>
        <v>1</v>
      </c>
      <c r="GC23" s="1">
        <f t="shared" si="111"/>
        <v>0</v>
      </c>
      <c r="GD23" s="1">
        <f t="shared" si="112"/>
        <v>0</v>
      </c>
      <c r="GE23" s="1">
        <f t="shared" si="113"/>
        <v>0</v>
      </c>
      <c r="GF23" s="157">
        <f t="shared" si="114"/>
        <v>8</v>
      </c>
    </row>
    <row r="24" spans="1:188" ht="15.75" x14ac:dyDescent="0.25">
      <c r="A24" s="183">
        <v>21</v>
      </c>
      <c r="B24" s="86" t="s">
        <v>18</v>
      </c>
      <c r="C24" s="6"/>
      <c r="D24" s="188">
        <v>13</v>
      </c>
      <c r="E24" s="189">
        <v>4</v>
      </c>
      <c r="F24" s="21">
        <v>10</v>
      </c>
      <c r="G24" s="189">
        <v>3530</v>
      </c>
      <c r="H24" s="21">
        <f t="shared" si="118"/>
        <v>7</v>
      </c>
      <c r="I24" s="70">
        <f t="shared" si="46"/>
        <v>17</v>
      </c>
      <c r="J24" s="1">
        <f t="shared" si="47"/>
        <v>9</v>
      </c>
      <c r="K24" s="5"/>
      <c r="L24" s="190">
        <v>6</v>
      </c>
      <c r="M24" s="191">
        <v>1</v>
      </c>
      <c r="N24" s="21">
        <f t="shared" si="48"/>
        <v>16</v>
      </c>
      <c r="O24" s="191">
        <v>2024</v>
      </c>
      <c r="P24" s="21">
        <f t="shared" si="49"/>
        <v>16</v>
      </c>
      <c r="Q24" s="70">
        <f t="shared" si="50"/>
        <v>32</v>
      </c>
      <c r="R24" s="1">
        <f t="shared" si="51"/>
        <v>16</v>
      </c>
      <c r="S24" s="5"/>
      <c r="T24" s="190">
        <v>8</v>
      </c>
      <c r="U24" s="191">
        <v>6</v>
      </c>
      <c r="V24" s="21">
        <f t="shared" si="116"/>
        <v>7</v>
      </c>
      <c r="W24" s="191">
        <v>3920</v>
      </c>
      <c r="X24" s="21">
        <f t="shared" si="117"/>
        <v>9</v>
      </c>
      <c r="Y24" s="70">
        <f t="shared" si="52"/>
        <v>16</v>
      </c>
      <c r="Z24" s="1">
        <f t="shared" si="53"/>
        <v>8</v>
      </c>
      <c r="AA24" s="5"/>
      <c r="AB24" s="190">
        <v>1</v>
      </c>
      <c r="AC24" s="191">
        <v>3</v>
      </c>
      <c r="AD24" s="21">
        <f t="shared" si="54"/>
        <v>10</v>
      </c>
      <c r="AE24" s="191">
        <v>2040</v>
      </c>
      <c r="AF24" s="21">
        <f t="shared" si="55"/>
        <v>15</v>
      </c>
      <c r="AG24" s="70">
        <f t="shared" si="56"/>
        <v>25</v>
      </c>
      <c r="AH24" s="1">
        <f t="shared" si="57"/>
        <v>14</v>
      </c>
      <c r="AI24" s="5"/>
      <c r="AJ24" s="190">
        <v>26</v>
      </c>
      <c r="AK24" s="191">
        <v>8</v>
      </c>
      <c r="AL24" s="21">
        <f t="shared" si="58"/>
        <v>3</v>
      </c>
      <c r="AM24" s="191">
        <v>6060</v>
      </c>
      <c r="AN24" s="21">
        <f t="shared" si="59"/>
        <v>3</v>
      </c>
      <c r="AO24" s="70">
        <f t="shared" si="60"/>
        <v>6</v>
      </c>
      <c r="AP24" s="1">
        <f t="shared" si="61"/>
        <v>3</v>
      </c>
      <c r="AQ24" s="5"/>
      <c r="AR24" s="190">
        <v>11</v>
      </c>
      <c r="AS24" s="191">
        <v>5</v>
      </c>
      <c r="AT24" s="21">
        <f t="shared" si="62"/>
        <v>9</v>
      </c>
      <c r="AU24" s="201">
        <v>1920</v>
      </c>
      <c r="AV24" s="21">
        <f t="shared" si="63"/>
        <v>14</v>
      </c>
      <c r="AW24" s="70">
        <f t="shared" si="64"/>
        <v>23</v>
      </c>
      <c r="AX24" s="1">
        <f t="shared" si="65"/>
        <v>13</v>
      </c>
      <c r="AY24" s="5"/>
      <c r="AZ24" s="202">
        <v>23</v>
      </c>
      <c r="BA24" s="203">
        <v>4</v>
      </c>
      <c r="BB24" s="21">
        <f t="shared" si="66"/>
        <v>14</v>
      </c>
      <c r="BC24" s="203">
        <v>3080</v>
      </c>
      <c r="BD24" s="21">
        <f t="shared" si="67"/>
        <v>11</v>
      </c>
      <c r="BE24" s="70">
        <f t="shared" si="68"/>
        <v>25</v>
      </c>
      <c r="BF24" s="1">
        <f t="shared" si="69"/>
        <v>13</v>
      </c>
      <c r="BG24" s="5"/>
      <c r="BH24" s="190">
        <v>21</v>
      </c>
      <c r="BI24" s="191">
        <v>10</v>
      </c>
      <c r="BJ24" s="20">
        <f t="shared" si="70"/>
        <v>7</v>
      </c>
      <c r="BK24" s="191">
        <v>6680</v>
      </c>
      <c r="BL24" s="20">
        <f t="shared" si="71"/>
        <v>4</v>
      </c>
      <c r="BM24" s="70">
        <f t="shared" si="72"/>
        <v>11</v>
      </c>
      <c r="BN24" s="1">
        <f t="shared" si="73"/>
        <v>3</v>
      </c>
      <c r="BO24" s="5"/>
      <c r="BP24" s="190">
        <v>5</v>
      </c>
      <c r="BQ24" s="191">
        <v>1</v>
      </c>
      <c r="BR24" s="21">
        <f t="shared" si="74"/>
        <v>19</v>
      </c>
      <c r="BS24" s="191">
        <v>2800</v>
      </c>
      <c r="BT24" s="21">
        <f t="shared" si="75"/>
        <v>16</v>
      </c>
      <c r="BU24" s="70">
        <f t="shared" si="76"/>
        <v>35</v>
      </c>
      <c r="BV24" s="10">
        <f t="shared" si="77"/>
        <v>19</v>
      </c>
      <c r="BW24" s="5"/>
      <c r="BX24" s="205">
        <v>14</v>
      </c>
      <c r="BY24" s="212">
        <v>4</v>
      </c>
      <c r="BZ24" s="20">
        <f t="shared" si="78"/>
        <v>16</v>
      </c>
      <c r="CA24" s="212">
        <v>4740</v>
      </c>
      <c r="CB24" s="20">
        <f t="shared" si="79"/>
        <v>8</v>
      </c>
      <c r="CC24" s="70">
        <f t="shared" si="80"/>
        <v>24</v>
      </c>
      <c r="CD24" s="10">
        <f t="shared" si="81"/>
        <v>14</v>
      </c>
      <c r="CE24" s="5"/>
      <c r="CF24" s="68"/>
      <c r="CG24" s="68"/>
      <c r="CH24" s="21">
        <f t="shared" si="82"/>
        <v>0</v>
      </c>
      <c r="CI24" s="68"/>
      <c r="CJ24" s="21">
        <f t="shared" si="83"/>
        <v>0</v>
      </c>
      <c r="CK24" s="70">
        <f t="shared" si="84"/>
        <v>0</v>
      </c>
      <c r="CL24" s="10">
        <f t="shared" si="85"/>
        <v>1</v>
      </c>
      <c r="CM24" s="5"/>
      <c r="CN24" s="68"/>
      <c r="CO24" s="68"/>
      <c r="CP24" s="21">
        <f t="shared" si="86"/>
        <v>0</v>
      </c>
      <c r="CQ24" s="68"/>
      <c r="CR24" s="21">
        <f t="shared" si="87"/>
        <v>0</v>
      </c>
      <c r="CS24" s="70">
        <f t="shared" si="88"/>
        <v>0</v>
      </c>
      <c r="CT24" s="10">
        <f t="shared" si="89"/>
        <v>1</v>
      </c>
      <c r="CU24" s="5"/>
      <c r="CV24" s="68"/>
      <c r="CW24" s="68"/>
      <c r="CX24" s="21">
        <f t="shared" si="90"/>
        <v>0</v>
      </c>
      <c r="CY24" s="68"/>
      <c r="CZ24" s="21">
        <f t="shared" si="91"/>
        <v>0</v>
      </c>
      <c r="DA24" s="70">
        <f t="shared" si="92"/>
        <v>0</v>
      </c>
      <c r="DB24" s="10">
        <f t="shared" si="93"/>
        <v>1</v>
      </c>
      <c r="DC24" s="7"/>
      <c r="DD24" s="9"/>
      <c r="DE24" s="12">
        <v>21</v>
      </c>
      <c r="DF24" s="12" t="str">
        <v>Karel Achten</v>
      </c>
      <c r="DG24" s="12">
        <v>237</v>
      </c>
      <c r="DH24" s="12">
        <v>29</v>
      </c>
      <c r="DI24" s="12">
        <v>9340</v>
      </c>
      <c r="DJ24" s="15">
        <v>-236999971</v>
      </c>
      <c r="DK24" s="132">
        <v>-710990660</v>
      </c>
      <c r="DL24" s="120"/>
      <c r="DM24" s="53" t="str">
        <f t="shared" si="0"/>
        <v>Ton Nelissen</v>
      </c>
      <c r="DN24" s="4">
        <f t="shared" si="94"/>
        <v>147</v>
      </c>
      <c r="DO24" s="4">
        <f t="shared" si="1"/>
        <v>46</v>
      </c>
      <c r="DP24" s="4">
        <f t="shared" si="2"/>
        <v>36794</v>
      </c>
      <c r="DQ24" s="4">
        <f t="shared" si="95"/>
        <v>-146999954</v>
      </c>
      <c r="DR24" s="4">
        <f t="shared" si="96"/>
        <v>-440963206</v>
      </c>
      <c r="DT24" s="3" t="str">
        <f t="shared" si="3"/>
        <v>Ton Nelissen</v>
      </c>
      <c r="DU24" s="6">
        <f t="shared" si="97"/>
        <v>147</v>
      </c>
      <c r="DV24" s="1">
        <f t="shared" si="98"/>
        <v>214</v>
      </c>
      <c r="DW24" s="1">
        <f t="shared" si="4"/>
        <v>17</v>
      </c>
      <c r="DX24" s="1">
        <f t="shared" si="5"/>
        <v>32</v>
      </c>
      <c r="DY24" s="1">
        <f t="shared" si="6"/>
        <v>16</v>
      </c>
      <c r="DZ24" s="1">
        <f t="shared" si="7"/>
        <v>25</v>
      </c>
      <c r="EA24" s="1">
        <f t="shared" si="8"/>
        <v>6</v>
      </c>
      <c r="EB24" s="1">
        <f t="shared" si="9"/>
        <v>23</v>
      </c>
      <c r="EC24" s="1">
        <f t="shared" si="10"/>
        <v>25</v>
      </c>
      <c r="ED24" s="1">
        <f t="shared" si="11"/>
        <v>11</v>
      </c>
      <c r="EE24" s="1">
        <f t="shared" si="12"/>
        <v>35</v>
      </c>
      <c r="EF24" s="1">
        <f t="shared" si="13"/>
        <v>24</v>
      </c>
      <c r="EG24" s="1">
        <f t="shared" si="14"/>
        <v>0</v>
      </c>
      <c r="EH24" s="1">
        <f t="shared" si="15"/>
        <v>0</v>
      </c>
      <c r="EI24" s="1">
        <f t="shared" si="16"/>
        <v>0</v>
      </c>
      <c r="EK24" s="3" t="str">
        <f t="shared" si="17"/>
        <v>Ton Nelissen</v>
      </c>
      <c r="EL24" s="1">
        <f t="shared" si="18"/>
        <v>46</v>
      </c>
      <c r="EM24" s="16">
        <f t="shared" si="19"/>
        <v>4</v>
      </c>
      <c r="EN24" s="16">
        <f t="shared" si="20"/>
        <v>1</v>
      </c>
      <c r="EO24" s="16">
        <f t="shared" si="21"/>
        <v>6</v>
      </c>
      <c r="EP24" s="16">
        <f t="shared" si="22"/>
        <v>3</v>
      </c>
      <c r="EQ24" s="16">
        <f t="shared" si="23"/>
        <v>8</v>
      </c>
      <c r="ER24" s="16">
        <f t="shared" si="24"/>
        <v>5</v>
      </c>
      <c r="ES24" s="16">
        <f t="shared" si="25"/>
        <v>4</v>
      </c>
      <c r="ET24" s="16">
        <f t="shared" si="26"/>
        <v>10</v>
      </c>
      <c r="EU24" s="16">
        <f t="shared" si="27"/>
        <v>1</v>
      </c>
      <c r="EV24" s="16">
        <f t="shared" si="28"/>
        <v>4</v>
      </c>
      <c r="EW24" s="16">
        <f t="shared" si="29"/>
        <v>0</v>
      </c>
      <c r="EX24" s="16">
        <f t="shared" si="30"/>
        <v>0</v>
      </c>
      <c r="EY24" s="16">
        <f t="shared" si="31"/>
        <v>0</v>
      </c>
      <c r="FA24" s="3" t="str">
        <f t="shared" si="32"/>
        <v>Ton Nelissen</v>
      </c>
      <c r="FB24" s="1">
        <f t="shared" si="99"/>
        <v>36794</v>
      </c>
      <c r="FC24" s="1">
        <f t="shared" si="33"/>
        <v>3530</v>
      </c>
      <c r="FD24" s="1">
        <f t="shared" si="34"/>
        <v>2024</v>
      </c>
      <c r="FE24" s="1">
        <f t="shared" si="35"/>
        <v>3920</v>
      </c>
      <c r="FF24" s="1">
        <f t="shared" si="36"/>
        <v>2040</v>
      </c>
      <c r="FG24" s="1">
        <f t="shared" si="37"/>
        <v>6060</v>
      </c>
      <c r="FH24" s="16">
        <f t="shared" si="38"/>
        <v>1920</v>
      </c>
      <c r="FI24" s="16">
        <f t="shared" si="39"/>
        <v>3080</v>
      </c>
      <c r="FJ24" s="16">
        <f t="shared" si="40"/>
        <v>6680</v>
      </c>
      <c r="FK24" s="16">
        <f t="shared" si="41"/>
        <v>2800</v>
      </c>
      <c r="FL24" s="16">
        <f t="shared" si="42"/>
        <v>4740</v>
      </c>
      <c r="FM24" s="16">
        <f t="shared" si="43"/>
        <v>0</v>
      </c>
      <c r="FN24" s="16">
        <f t="shared" si="44"/>
        <v>0</v>
      </c>
      <c r="FO24" s="16">
        <f t="shared" si="45"/>
        <v>0</v>
      </c>
      <c r="FR24" s="204" t="str">
        <f t="shared" si="100"/>
        <v>Ton Nelissen</v>
      </c>
      <c r="FS24" s="1">
        <f t="shared" si="101"/>
        <v>1</v>
      </c>
      <c r="FT24" s="1">
        <f t="shared" si="102"/>
        <v>1</v>
      </c>
      <c r="FU24" s="1">
        <f t="shared" si="103"/>
        <v>1</v>
      </c>
      <c r="FV24" s="1">
        <f t="shared" si="104"/>
        <v>1</v>
      </c>
      <c r="FW24" s="1">
        <f t="shared" si="105"/>
        <v>1</v>
      </c>
      <c r="FX24" s="1">
        <f t="shared" si="106"/>
        <v>1</v>
      </c>
      <c r="FY24" s="1">
        <f t="shared" si="107"/>
        <v>1</v>
      </c>
      <c r="FZ24" s="1">
        <f t="shared" si="108"/>
        <v>1</v>
      </c>
      <c r="GA24" s="1">
        <f t="shared" si="109"/>
        <v>1</v>
      </c>
      <c r="GB24" s="1">
        <f t="shared" si="110"/>
        <v>1</v>
      </c>
      <c r="GC24" s="1">
        <f t="shared" si="111"/>
        <v>0</v>
      </c>
      <c r="GD24" s="1">
        <f t="shared" si="112"/>
        <v>0</v>
      </c>
      <c r="GE24" s="1">
        <f t="shared" si="113"/>
        <v>0</v>
      </c>
      <c r="GF24" s="157">
        <f t="shared" si="114"/>
        <v>10</v>
      </c>
    </row>
    <row r="25" spans="1:188" ht="15.75" x14ac:dyDescent="0.25">
      <c r="A25" s="183">
        <v>22</v>
      </c>
      <c r="B25" s="86" t="s">
        <v>19</v>
      </c>
      <c r="C25" s="6"/>
      <c r="D25" s="188">
        <v>5</v>
      </c>
      <c r="E25" s="189">
        <v>2</v>
      </c>
      <c r="F25" s="21">
        <v>13</v>
      </c>
      <c r="G25" s="189">
        <v>2210</v>
      </c>
      <c r="H25" s="21">
        <v>14</v>
      </c>
      <c r="I25" s="70">
        <f t="shared" si="46"/>
        <v>27</v>
      </c>
      <c r="J25" s="1">
        <f t="shared" si="47"/>
        <v>14</v>
      </c>
      <c r="K25" s="5"/>
      <c r="L25" s="190">
        <v>9</v>
      </c>
      <c r="M25" s="191">
        <v>6</v>
      </c>
      <c r="N25" s="21">
        <f t="shared" si="48"/>
        <v>7</v>
      </c>
      <c r="O25" s="191">
        <v>2250</v>
      </c>
      <c r="P25" s="21">
        <f t="shared" si="49"/>
        <v>15</v>
      </c>
      <c r="Q25" s="70">
        <f t="shared" si="50"/>
        <v>22</v>
      </c>
      <c r="R25" s="1">
        <f t="shared" si="51"/>
        <v>14</v>
      </c>
      <c r="S25" s="5"/>
      <c r="T25" s="190">
        <v>13</v>
      </c>
      <c r="U25" s="191">
        <v>6</v>
      </c>
      <c r="V25" s="21">
        <f t="shared" si="116"/>
        <v>7</v>
      </c>
      <c r="W25" s="191">
        <v>8240</v>
      </c>
      <c r="X25" s="21">
        <f t="shared" si="117"/>
        <v>2</v>
      </c>
      <c r="Y25" s="70">
        <f t="shared" si="52"/>
        <v>9</v>
      </c>
      <c r="Z25" s="1">
        <f t="shared" si="53"/>
        <v>4</v>
      </c>
      <c r="AA25" s="5"/>
      <c r="AB25" s="190">
        <v>3</v>
      </c>
      <c r="AC25" s="191">
        <v>0</v>
      </c>
      <c r="AD25" s="21">
        <f t="shared" si="54"/>
        <v>16</v>
      </c>
      <c r="AE25" s="191">
        <v>0</v>
      </c>
      <c r="AF25" s="21">
        <f t="shared" si="55"/>
        <v>16</v>
      </c>
      <c r="AG25" s="70">
        <f t="shared" si="56"/>
        <v>32</v>
      </c>
      <c r="AH25" s="1">
        <f t="shared" si="57"/>
        <v>16</v>
      </c>
      <c r="AI25" s="5"/>
      <c r="AJ25" s="190">
        <v>14</v>
      </c>
      <c r="AK25" s="191">
        <v>1</v>
      </c>
      <c r="AL25" s="21">
        <f t="shared" si="58"/>
        <v>16</v>
      </c>
      <c r="AM25" s="191">
        <v>2100</v>
      </c>
      <c r="AN25" s="21">
        <f t="shared" si="59"/>
        <v>13</v>
      </c>
      <c r="AO25" s="70">
        <f t="shared" si="60"/>
        <v>29</v>
      </c>
      <c r="AP25" s="1">
        <f t="shared" si="61"/>
        <v>16</v>
      </c>
      <c r="AQ25" s="5"/>
      <c r="AR25" s="190"/>
      <c r="AS25" s="191"/>
      <c r="AT25" s="21">
        <v>16</v>
      </c>
      <c r="AU25" s="191"/>
      <c r="AV25" s="21">
        <v>16</v>
      </c>
      <c r="AW25" s="70">
        <f t="shared" si="64"/>
        <v>32</v>
      </c>
      <c r="AX25" s="1">
        <f t="shared" si="65"/>
        <v>16</v>
      </c>
      <c r="AY25" s="5"/>
      <c r="AZ25" s="202"/>
      <c r="BA25" s="203"/>
      <c r="BB25" s="20">
        <v>16</v>
      </c>
      <c r="BC25" s="203"/>
      <c r="BD25" s="20">
        <v>16</v>
      </c>
      <c r="BE25" s="70">
        <f t="shared" si="68"/>
        <v>32</v>
      </c>
      <c r="BF25" s="1">
        <f t="shared" si="69"/>
        <v>16</v>
      </c>
      <c r="BG25" s="5"/>
      <c r="BH25" s="190">
        <v>27</v>
      </c>
      <c r="BI25" s="191">
        <v>12</v>
      </c>
      <c r="BJ25" s="20">
        <f t="shared" si="70"/>
        <v>2</v>
      </c>
      <c r="BK25" s="191">
        <v>6240</v>
      </c>
      <c r="BL25" s="20">
        <f t="shared" si="71"/>
        <v>6</v>
      </c>
      <c r="BM25" s="70">
        <f t="shared" si="72"/>
        <v>8</v>
      </c>
      <c r="BN25" s="1">
        <f t="shared" si="73"/>
        <v>2</v>
      </c>
      <c r="BO25" s="5"/>
      <c r="BP25" s="190">
        <v>2</v>
      </c>
      <c r="BQ25" s="191">
        <v>2</v>
      </c>
      <c r="BR25" s="21">
        <f t="shared" si="74"/>
        <v>17</v>
      </c>
      <c r="BS25" s="191">
        <v>6220</v>
      </c>
      <c r="BT25" s="21">
        <f t="shared" si="75"/>
        <v>5</v>
      </c>
      <c r="BU25" s="70">
        <f t="shared" si="76"/>
        <v>22</v>
      </c>
      <c r="BV25" s="10">
        <f t="shared" si="77"/>
        <v>12</v>
      </c>
      <c r="BW25" s="5"/>
      <c r="BX25" s="205">
        <v>12</v>
      </c>
      <c r="BY25" s="212">
        <v>15</v>
      </c>
      <c r="BZ25" s="20">
        <f t="shared" si="78"/>
        <v>4</v>
      </c>
      <c r="CA25" s="212">
        <v>2360</v>
      </c>
      <c r="CB25" s="20">
        <f t="shared" si="79"/>
        <v>15</v>
      </c>
      <c r="CC25" s="70">
        <f t="shared" si="80"/>
        <v>19</v>
      </c>
      <c r="CD25" s="10">
        <f t="shared" si="81"/>
        <v>11</v>
      </c>
      <c r="CE25" s="5"/>
      <c r="CF25" s="68"/>
      <c r="CG25" s="68"/>
      <c r="CH25" s="21">
        <f t="shared" si="82"/>
        <v>0</v>
      </c>
      <c r="CI25" s="68"/>
      <c r="CJ25" s="21">
        <f t="shared" si="83"/>
        <v>0</v>
      </c>
      <c r="CK25" s="70">
        <f t="shared" si="84"/>
        <v>0</v>
      </c>
      <c r="CL25" s="10">
        <f t="shared" si="85"/>
        <v>1</v>
      </c>
      <c r="CM25" s="5"/>
      <c r="CN25" s="68"/>
      <c r="CO25" s="68"/>
      <c r="CP25" s="21">
        <f t="shared" si="86"/>
        <v>0</v>
      </c>
      <c r="CQ25" s="68"/>
      <c r="CR25" s="21">
        <f t="shared" si="87"/>
        <v>0</v>
      </c>
      <c r="CS25" s="70">
        <f t="shared" si="88"/>
        <v>0</v>
      </c>
      <c r="CT25" s="10">
        <f t="shared" si="89"/>
        <v>1</v>
      </c>
      <c r="CU25" s="5"/>
      <c r="CV25" s="68"/>
      <c r="CW25" s="68"/>
      <c r="CX25" s="21">
        <f t="shared" si="90"/>
        <v>0</v>
      </c>
      <c r="CY25" s="68"/>
      <c r="CZ25" s="21">
        <f t="shared" si="91"/>
        <v>0</v>
      </c>
      <c r="DA25" s="70">
        <f t="shared" si="92"/>
        <v>0</v>
      </c>
      <c r="DB25" s="10">
        <f t="shared" si="93"/>
        <v>1</v>
      </c>
      <c r="DC25" s="7"/>
      <c r="DD25" s="9"/>
      <c r="DE25" s="12">
        <v>22</v>
      </c>
      <c r="DF25" s="12" t="str">
        <v>Jo Derix</v>
      </c>
      <c r="DG25" s="12">
        <v>244</v>
      </c>
      <c r="DH25" s="12">
        <v>12</v>
      </c>
      <c r="DI25" s="12">
        <v>13390</v>
      </c>
      <c r="DJ25" s="15">
        <v>-243999988</v>
      </c>
      <c r="DK25" s="132">
        <v>-731986610</v>
      </c>
      <c r="DL25" s="120"/>
      <c r="DM25" s="53" t="str">
        <f t="shared" si="0"/>
        <v>Wiel Ottenheim</v>
      </c>
      <c r="DN25" s="4">
        <f t="shared" si="94"/>
        <v>168</v>
      </c>
      <c r="DO25" s="4">
        <f t="shared" si="1"/>
        <v>44</v>
      </c>
      <c r="DP25" s="4">
        <f t="shared" si="2"/>
        <v>29620</v>
      </c>
      <c r="DQ25" s="4">
        <f t="shared" si="95"/>
        <v>-167999956</v>
      </c>
      <c r="DR25" s="4">
        <f t="shared" si="96"/>
        <v>-503970380</v>
      </c>
      <c r="DT25" s="3" t="str">
        <f t="shared" si="3"/>
        <v>Wiel Ottenheim</v>
      </c>
      <c r="DU25" s="6">
        <f t="shared" si="97"/>
        <v>168</v>
      </c>
      <c r="DV25" s="1">
        <f t="shared" si="98"/>
        <v>232</v>
      </c>
      <c r="DW25" s="1">
        <f t="shared" si="4"/>
        <v>27</v>
      </c>
      <c r="DX25" s="1">
        <f t="shared" si="5"/>
        <v>22</v>
      </c>
      <c r="DY25" s="1">
        <f t="shared" si="6"/>
        <v>9</v>
      </c>
      <c r="DZ25" s="1">
        <f t="shared" si="7"/>
        <v>32</v>
      </c>
      <c r="EA25" s="1">
        <f t="shared" si="8"/>
        <v>29</v>
      </c>
      <c r="EB25" s="1">
        <f t="shared" si="9"/>
        <v>32</v>
      </c>
      <c r="EC25" s="1">
        <f t="shared" si="10"/>
        <v>32</v>
      </c>
      <c r="ED25" s="1">
        <f t="shared" si="11"/>
        <v>8</v>
      </c>
      <c r="EE25" s="1">
        <f t="shared" si="12"/>
        <v>22</v>
      </c>
      <c r="EF25" s="1">
        <f t="shared" si="13"/>
        <v>19</v>
      </c>
      <c r="EG25" s="1">
        <f t="shared" si="14"/>
        <v>0</v>
      </c>
      <c r="EH25" s="1">
        <f t="shared" si="15"/>
        <v>0</v>
      </c>
      <c r="EI25" s="1">
        <f t="shared" si="16"/>
        <v>0</v>
      </c>
      <c r="EK25" s="3" t="str">
        <f t="shared" si="17"/>
        <v>Wiel Ottenheim</v>
      </c>
      <c r="EL25" s="1">
        <f t="shared" si="18"/>
        <v>44</v>
      </c>
      <c r="EM25" s="16">
        <f t="shared" si="19"/>
        <v>2</v>
      </c>
      <c r="EN25" s="16">
        <f t="shared" si="20"/>
        <v>6</v>
      </c>
      <c r="EO25" s="16">
        <f t="shared" si="21"/>
        <v>6</v>
      </c>
      <c r="EP25" s="16">
        <f t="shared" si="22"/>
        <v>0</v>
      </c>
      <c r="EQ25" s="16">
        <f t="shared" si="23"/>
        <v>1</v>
      </c>
      <c r="ER25" s="16">
        <f t="shared" si="24"/>
        <v>0</v>
      </c>
      <c r="ES25" s="16">
        <f t="shared" si="25"/>
        <v>0</v>
      </c>
      <c r="ET25" s="16">
        <f t="shared" si="26"/>
        <v>12</v>
      </c>
      <c r="EU25" s="16">
        <f t="shared" si="27"/>
        <v>2</v>
      </c>
      <c r="EV25" s="16">
        <f t="shared" si="28"/>
        <v>15</v>
      </c>
      <c r="EW25" s="16">
        <f t="shared" si="29"/>
        <v>0</v>
      </c>
      <c r="EX25" s="16">
        <f t="shared" si="30"/>
        <v>0</v>
      </c>
      <c r="EY25" s="16">
        <f t="shared" si="31"/>
        <v>0</v>
      </c>
      <c r="FA25" s="3" t="str">
        <f t="shared" si="32"/>
        <v>Wiel Ottenheim</v>
      </c>
      <c r="FB25" s="1">
        <f t="shared" si="99"/>
        <v>29620</v>
      </c>
      <c r="FC25" s="1">
        <f t="shared" si="33"/>
        <v>2210</v>
      </c>
      <c r="FD25" s="1">
        <f t="shared" si="34"/>
        <v>2250</v>
      </c>
      <c r="FE25" s="1">
        <f t="shared" si="35"/>
        <v>8240</v>
      </c>
      <c r="FF25" s="1">
        <f t="shared" si="36"/>
        <v>0</v>
      </c>
      <c r="FG25" s="1">
        <f t="shared" si="37"/>
        <v>2100</v>
      </c>
      <c r="FH25" s="16">
        <f t="shared" si="38"/>
        <v>0</v>
      </c>
      <c r="FI25" s="16">
        <f t="shared" si="39"/>
        <v>0</v>
      </c>
      <c r="FJ25" s="16">
        <f t="shared" si="40"/>
        <v>6240</v>
      </c>
      <c r="FK25" s="16">
        <f t="shared" si="41"/>
        <v>6220</v>
      </c>
      <c r="FL25" s="16">
        <f t="shared" si="42"/>
        <v>2360</v>
      </c>
      <c r="FM25" s="16">
        <f t="shared" si="43"/>
        <v>0</v>
      </c>
      <c r="FN25" s="16">
        <f t="shared" si="44"/>
        <v>0</v>
      </c>
      <c r="FO25" s="16">
        <f t="shared" si="45"/>
        <v>0</v>
      </c>
      <c r="FR25" s="204" t="str">
        <f t="shared" si="100"/>
        <v>Wiel Ottenheim</v>
      </c>
      <c r="FS25" s="1">
        <f t="shared" si="101"/>
        <v>1</v>
      </c>
      <c r="FT25" s="1">
        <f t="shared" si="102"/>
        <v>1</v>
      </c>
      <c r="FU25" s="1">
        <f t="shared" si="103"/>
        <v>1</v>
      </c>
      <c r="FV25" s="1">
        <f t="shared" si="104"/>
        <v>1</v>
      </c>
      <c r="FW25" s="1">
        <f t="shared" si="105"/>
        <v>1</v>
      </c>
      <c r="FX25" s="1">
        <f t="shared" si="106"/>
        <v>0</v>
      </c>
      <c r="FY25" s="1">
        <f t="shared" si="107"/>
        <v>0</v>
      </c>
      <c r="FZ25" s="1">
        <f t="shared" si="108"/>
        <v>1</v>
      </c>
      <c r="GA25" s="1">
        <f t="shared" si="109"/>
        <v>1</v>
      </c>
      <c r="GB25" s="1">
        <f t="shared" si="110"/>
        <v>1</v>
      </c>
      <c r="GC25" s="1">
        <f t="shared" si="111"/>
        <v>0</v>
      </c>
      <c r="GD25" s="1">
        <f t="shared" si="112"/>
        <v>0</v>
      </c>
      <c r="GE25" s="1">
        <f t="shared" si="113"/>
        <v>0</v>
      </c>
      <c r="GF25" s="157">
        <f t="shared" si="114"/>
        <v>8</v>
      </c>
    </row>
    <row r="26" spans="1:188" ht="15.75" x14ac:dyDescent="0.25">
      <c r="A26" s="183">
        <v>23</v>
      </c>
      <c r="B26" s="86" t="s">
        <v>81</v>
      </c>
      <c r="C26" s="6"/>
      <c r="D26" s="68"/>
      <c r="E26" s="68"/>
      <c r="F26" s="21">
        <v>50</v>
      </c>
      <c r="G26" s="68"/>
      <c r="H26" s="21">
        <v>50</v>
      </c>
      <c r="I26" s="70">
        <f t="shared" si="46"/>
        <v>100</v>
      </c>
      <c r="J26" s="1">
        <f t="shared" si="47"/>
        <v>23</v>
      </c>
      <c r="K26" s="5"/>
      <c r="L26" s="68"/>
      <c r="M26" s="68"/>
      <c r="N26" s="21">
        <v>50</v>
      </c>
      <c r="O26" s="68"/>
      <c r="P26" s="21">
        <v>50</v>
      </c>
      <c r="Q26" s="70">
        <f t="shared" si="50"/>
        <v>100</v>
      </c>
      <c r="R26" s="1">
        <f t="shared" si="51"/>
        <v>23</v>
      </c>
      <c r="S26" s="5"/>
      <c r="T26" s="68"/>
      <c r="U26" s="68"/>
      <c r="V26" s="21">
        <v>50</v>
      </c>
      <c r="W26" s="68"/>
      <c r="X26" s="21">
        <v>50</v>
      </c>
      <c r="Y26" s="70">
        <f t="shared" si="52"/>
        <v>100</v>
      </c>
      <c r="Z26" s="1">
        <f t="shared" si="53"/>
        <v>23</v>
      </c>
      <c r="AA26" s="5"/>
      <c r="AB26" s="68"/>
      <c r="AC26" s="68"/>
      <c r="AD26" s="21">
        <v>50</v>
      </c>
      <c r="AE26" s="68"/>
      <c r="AF26" s="21">
        <v>50</v>
      </c>
      <c r="AG26" s="70">
        <f t="shared" si="56"/>
        <v>100</v>
      </c>
      <c r="AH26" s="1">
        <f t="shared" si="57"/>
        <v>23</v>
      </c>
      <c r="AI26" s="5"/>
      <c r="AJ26" s="68"/>
      <c r="AK26" s="68"/>
      <c r="AL26" s="21">
        <v>50</v>
      </c>
      <c r="AM26" s="68"/>
      <c r="AN26" s="21">
        <v>50</v>
      </c>
      <c r="AO26" s="70">
        <f t="shared" si="60"/>
        <v>100</v>
      </c>
      <c r="AP26" s="1">
        <f t="shared" si="61"/>
        <v>23</v>
      </c>
      <c r="AQ26" s="5"/>
      <c r="AR26" s="68"/>
      <c r="AS26" s="68"/>
      <c r="AT26" s="21">
        <v>50</v>
      </c>
      <c r="AU26" s="68"/>
      <c r="AV26" s="21">
        <v>50</v>
      </c>
      <c r="AW26" s="70">
        <f t="shared" si="64"/>
        <v>100</v>
      </c>
      <c r="AX26" s="1">
        <f t="shared" si="65"/>
        <v>23</v>
      </c>
      <c r="AY26" s="5"/>
      <c r="AZ26" s="68"/>
      <c r="BA26" s="68"/>
      <c r="BB26" s="21">
        <v>50</v>
      </c>
      <c r="BC26" s="68"/>
      <c r="BD26" s="21">
        <v>50</v>
      </c>
      <c r="BE26" s="70">
        <f t="shared" si="68"/>
        <v>100</v>
      </c>
      <c r="BF26" s="1">
        <f t="shared" si="69"/>
        <v>23</v>
      </c>
      <c r="BG26" s="5"/>
      <c r="BH26" s="68"/>
      <c r="BI26" s="68"/>
      <c r="BJ26" s="21">
        <v>50</v>
      </c>
      <c r="BK26" s="68"/>
      <c r="BL26" s="21">
        <v>50</v>
      </c>
      <c r="BM26" s="70">
        <f t="shared" si="72"/>
        <v>100</v>
      </c>
      <c r="BN26" s="1">
        <f t="shared" si="73"/>
        <v>23</v>
      </c>
      <c r="BO26" s="5"/>
      <c r="BP26" s="68"/>
      <c r="BQ26" s="68"/>
      <c r="BR26" s="21">
        <v>50</v>
      </c>
      <c r="BS26" s="68"/>
      <c r="BT26" s="21">
        <v>50</v>
      </c>
      <c r="BU26" s="70">
        <f t="shared" si="76"/>
        <v>100</v>
      </c>
      <c r="BV26" s="10">
        <f t="shared" si="77"/>
        <v>23</v>
      </c>
      <c r="BW26" s="5"/>
      <c r="BX26" s="68"/>
      <c r="BY26" s="68"/>
      <c r="BZ26" s="21">
        <v>50</v>
      </c>
      <c r="CA26" s="68"/>
      <c r="CB26" s="21">
        <v>50</v>
      </c>
      <c r="CC26" s="70">
        <f t="shared" si="80"/>
        <v>100</v>
      </c>
      <c r="CD26" s="10">
        <f t="shared" si="81"/>
        <v>23</v>
      </c>
      <c r="CE26" s="5"/>
      <c r="CF26" s="68"/>
      <c r="CG26" s="68"/>
      <c r="CH26" s="21">
        <f t="shared" si="82"/>
        <v>0</v>
      </c>
      <c r="CI26" s="68"/>
      <c r="CJ26" s="21">
        <f t="shared" si="83"/>
        <v>0</v>
      </c>
      <c r="CK26" s="70">
        <f t="shared" si="84"/>
        <v>0</v>
      </c>
      <c r="CL26" s="10">
        <f t="shared" si="85"/>
        <v>1</v>
      </c>
      <c r="CM26" s="5"/>
      <c r="CN26" s="68"/>
      <c r="CO26" s="68"/>
      <c r="CP26" s="21">
        <f t="shared" si="86"/>
        <v>0</v>
      </c>
      <c r="CQ26" s="68"/>
      <c r="CR26" s="21">
        <f t="shared" si="87"/>
        <v>0</v>
      </c>
      <c r="CS26" s="70">
        <f t="shared" si="88"/>
        <v>0</v>
      </c>
      <c r="CT26" s="10">
        <f t="shared" si="89"/>
        <v>1</v>
      </c>
      <c r="CU26" s="5"/>
      <c r="CV26" s="68"/>
      <c r="CW26" s="68"/>
      <c r="CX26" s="21">
        <f t="shared" si="90"/>
        <v>0</v>
      </c>
      <c r="CY26" s="68"/>
      <c r="CZ26" s="21">
        <f t="shared" si="91"/>
        <v>0</v>
      </c>
      <c r="DA26" s="70">
        <f t="shared" si="92"/>
        <v>0</v>
      </c>
      <c r="DB26" s="10">
        <f t="shared" si="93"/>
        <v>1</v>
      </c>
      <c r="DC26" s="7"/>
      <c r="DD26" s="9"/>
      <c r="DE26" s="12">
        <v>23</v>
      </c>
      <c r="DF26" s="12" t="str">
        <v>Zz</v>
      </c>
      <c r="DG26" s="12">
        <v>800</v>
      </c>
      <c r="DH26" s="12">
        <v>0</v>
      </c>
      <c r="DI26" s="12">
        <v>0</v>
      </c>
      <c r="DJ26" s="15">
        <v>-800000000</v>
      </c>
      <c r="DK26" s="132">
        <v>-2400000000</v>
      </c>
      <c r="DL26" s="120"/>
      <c r="DM26" s="53" t="str">
        <f t="shared" si="0"/>
        <v>Zz</v>
      </c>
      <c r="DN26" s="4">
        <f t="shared" si="94"/>
        <v>800</v>
      </c>
      <c r="DO26" s="4">
        <f t="shared" si="1"/>
        <v>0</v>
      </c>
      <c r="DP26" s="4">
        <f t="shared" si="2"/>
        <v>0</v>
      </c>
      <c r="DQ26" s="4">
        <f t="shared" si="95"/>
        <v>-800000000</v>
      </c>
      <c r="DR26" s="4">
        <f t="shared" si="96"/>
        <v>-2400000000</v>
      </c>
      <c r="DT26" s="3" t="str">
        <f t="shared" si="3"/>
        <v>Zz</v>
      </c>
      <c r="DU26" s="6">
        <f t="shared" si="97"/>
        <v>800</v>
      </c>
      <c r="DV26" s="1">
        <f t="shared" si="98"/>
        <v>1000</v>
      </c>
      <c r="DW26" s="1">
        <f t="shared" si="4"/>
        <v>100</v>
      </c>
      <c r="DX26" s="1">
        <f t="shared" si="5"/>
        <v>100</v>
      </c>
      <c r="DY26" s="1">
        <f t="shared" si="6"/>
        <v>100</v>
      </c>
      <c r="DZ26" s="1">
        <f t="shared" si="7"/>
        <v>100</v>
      </c>
      <c r="EA26" s="1">
        <f t="shared" si="8"/>
        <v>100</v>
      </c>
      <c r="EB26" s="1">
        <f t="shared" si="9"/>
        <v>100</v>
      </c>
      <c r="EC26" s="1">
        <f t="shared" si="10"/>
        <v>100</v>
      </c>
      <c r="ED26" s="1">
        <f t="shared" si="11"/>
        <v>100</v>
      </c>
      <c r="EE26" s="1">
        <f t="shared" si="12"/>
        <v>100</v>
      </c>
      <c r="EF26" s="1">
        <f t="shared" si="13"/>
        <v>100</v>
      </c>
      <c r="EG26" s="1">
        <f t="shared" si="14"/>
        <v>0</v>
      </c>
      <c r="EH26" s="1">
        <f t="shared" si="15"/>
        <v>0</v>
      </c>
      <c r="EI26" s="1">
        <f t="shared" si="16"/>
        <v>0</v>
      </c>
      <c r="EK26" s="3" t="str">
        <f t="shared" si="17"/>
        <v>Zz</v>
      </c>
      <c r="EL26" s="1">
        <f t="shared" si="18"/>
        <v>0</v>
      </c>
      <c r="EM26" s="16">
        <f t="shared" si="19"/>
        <v>0</v>
      </c>
      <c r="EN26" s="16">
        <f t="shared" si="20"/>
        <v>0</v>
      </c>
      <c r="EO26" s="16">
        <f t="shared" si="21"/>
        <v>0</v>
      </c>
      <c r="EP26" s="16">
        <f t="shared" si="22"/>
        <v>0</v>
      </c>
      <c r="EQ26" s="16">
        <f t="shared" si="23"/>
        <v>0</v>
      </c>
      <c r="ER26" s="16">
        <f t="shared" si="24"/>
        <v>0</v>
      </c>
      <c r="ES26" s="16">
        <f t="shared" si="25"/>
        <v>0</v>
      </c>
      <c r="ET26" s="16">
        <f t="shared" si="26"/>
        <v>0</v>
      </c>
      <c r="EU26" s="16">
        <f t="shared" si="27"/>
        <v>0</v>
      </c>
      <c r="EV26" s="16">
        <f t="shared" si="28"/>
        <v>0</v>
      </c>
      <c r="EW26" s="16">
        <f t="shared" si="29"/>
        <v>0</v>
      </c>
      <c r="EX26" s="16">
        <f t="shared" si="30"/>
        <v>0</v>
      </c>
      <c r="EY26" s="16">
        <f t="shared" si="31"/>
        <v>0</v>
      </c>
      <c r="FA26" s="3" t="str">
        <f t="shared" si="32"/>
        <v>Zz</v>
      </c>
      <c r="FB26" s="1">
        <f t="shared" si="99"/>
        <v>0</v>
      </c>
      <c r="FC26" s="1">
        <f t="shared" si="33"/>
        <v>0</v>
      </c>
      <c r="FD26" s="1">
        <f t="shared" si="34"/>
        <v>0</v>
      </c>
      <c r="FE26" s="1">
        <f t="shared" si="35"/>
        <v>0</v>
      </c>
      <c r="FF26" s="1">
        <f t="shared" si="36"/>
        <v>0</v>
      </c>
      <c r="FG26" s="1">
        <f t="shared" si="37"/>
        <v>0</v>
      </c>
      <c r="FH26" s="16">
        <f t="shared" si="38"/>
        <v>0</v>
      </c>
      <c r="FI26" s="16">
        <f t="shared" si="39"/>
        <v>0</v>
      </c>
      <c r="FJ26" s="16">
        <f t="shared" si="40"/>
        <v>0</v>
      </c>
      <c r="FK26" s="16">
        <f t="shared" si="41"/>
        <v>0</v>
      </c>
      <c r="FL26" s="16">
        <f t="shared" si="42"/>
        <v>0</v>
      </c>
      <c r="FM26" s="16">
        <f t="shared" si="43"/>
        <v>0</v>
      </c>
      <c r="FN26" s="16">
        <f t="shared" si="44"/>
        <v>0</v>
      </c>
      <c r="FO26" s="16">
        <f t="shared" si="45"/>
        <v>0</v>
      </c>
      <c r="FR26" s="204" t="str">
        <f t="shared" si="100"/>
        <v>Zz</v>
      </c>
      <c r="FS26" s="1">
        <f t="shared" si="101"/>
        <v>0</v>
      </c>
      <c r="FT26" s="1">
        <f t="shared" si="102"/>
        <v>0</v>
      </c>
      <c r="FU26" s="1">
        <f t="shared" si="103"/>
        <v>0</v>
      </c>
      <c r="FV26" s="1">
        <f t="shared" si="104"/>
        <v>0</v>
      </c>
      <c r="FW26" s="1">
        <f t="shared" si="105"/>
        <v>0</v>
      </c>
      <c r="FX26" s="1">
        <f t="shared" si="106"/>
        <v>0</v>
      </c>
      <c r="FY26" s="1">
        <f t="shared" si="107"/>
        <v>0</v>
      </c>
      <c r="FZ26" s="1">
        <f t="shared" si="108"/>
        <v>0</v>
      </c>
      <c r="GA26" s="1">
        <f t="shared" si="109"/>
        <v>0</v>
      </c>
      <c r="GB26" s="1">
        <f t="shared" si="110"/>
        <v>0</v>
      </c>
      <c r="GC26" s="1">
        <f t="shared" si="111"/>
        <v>0</v>
      </c>
      <c r="GD26" s="1">
        <f t="shared" si="112"/>
        <v>0</v>
      </c>
      <c r="GE26" s="1">
        <f t="shared" si="113"/>
        <v>0</v>
      </c>
      <c r="GF26" s="157">
        <f t="shared" si="114"/>
        <v>0</v>
      </c>
    </row>
    <row r="27" spans="1:188" ht="15.75" x14ac:dyDescent="0.25">
      <c r="A27" s="183">
        <v>24</v>
      </c>
      <c r="B27" s="86" t="s">
        <v>81</v>
      </c>
      <c r="C27" s="6"/>
      <c r="D27" s="68"/>
      <c r="E27" s="68"/>
      <c r="F27" s="21">
        <v>50</v>
      </c>
      <c r="G27" s="68"/>
      <c r="H27" s="21">
        <v>50</v>
      </c>
      <c r="I27" s="70">
        <f t="shared" si="46"/>
        <v>100</v>
      </c>
      <c r="J27" s="1">
        <f t="shared" si="47"/>
        <v>23</v>
      </c>
      <c r="K27" s="5"/>
      <c r="L27" s="68"/>
      <c r="M27" s="68"/>
      <c r="N27" s="21">
        <v>50</v>
      </c>
      <c r="O27" s="68"/>
      <c r="P27" s="21">
        <v>50</v>
      </c>
      <c r="Q27" s="70">
        <f t="shared" si="50"/>
        <v>100</v>
      </c>
      <c r="R27" s="1">
        <f t="shared" si="51"/>
        <v>23</v>
      </c>
      <c r="S27" s="5"/>
      <c r="T27" s="68"/>
      <c r="U27" s="68"/>
      <c r="V27" s="21">
        <v>50</v>
      </c>
      <c r="W27" s="68"/>
      <c r="X27" s="21">
        <v>50</v>
      </c>
      <c r="Y27" s="70">
        <f t="shared" si="52"/>
        <v>100</v>
      </c>
      <c r="Z27" s="1">
        <f t="shared" si="53"/>
        <v>23</v>
      </c>
      <c r="AA27" s="5"/>
      <c r="AB27" s="68"/>
      <c r="AC27" s="68"/>
      <c r="AD27" s="21">
        <v>50</v>
      </c>
      <c r="AE27" s="68"/>
      <c r="AF27" s="21">
        <v>50</v>
      </c>
      <c r="AG27" s="70">
        <f t="shared" si="56"/>
        <v>100</v>
      </c>
      <c r="AH27" s="1">
        <f t="shared" si="57"/>
        <v>23</v>
      </c>
      <c r="AI27" s="5"/>
      <c r="AJ27" s="68"/>
      <c r="AK27" s="68"/>
      <c r="AL27" s="21">
        <v>50</v>
      </c>
      <c r="AM27" s="68"/>
      <c r="AN27" s="21">
        <v>50</v>
      </c>
      <c r="AO27" s="70">
        <f t="shared" si="60"/>
        <v>100</v>
      </c>
      <c r="AP27" s="1">
        <f t="shared" si="61"/>
        <v>23</v>
      </c>
      <c r="AQ27" s="5"/>
      <c r="AR27" s="68"/>
      <c r="AS27" s="68"/>
      <c r="AT27" s="21">
        <v>50</v>
      </c>
      <c r="AU27" s="68"/>
      <c r="AV27" s="21">
        <v>50</v>
      </c>
      <c r="AW27" s="70">
        <f t="shared" si="64"/>
        <v>100</v>
      </c>
      <c r="AX27" s="1">
        <f t="shared" si="65"/>
        <v>23</v>
      </c>
      <c r="AY27" s="5"/>
      <c r="AZ27" s="68"/>
      <c r="BA27" s="68"/>
      <c r="BB27" s="21">
        <v>50</v>
      </c>
      <c r="BC27" s="68"/>
      <c r="BD27" s="21">
        <v>50</v>
      </c>
      <c r="BE27" s="70">
        <f t="shared" si="68"/>
        <v>100</v>
      </c>
      <c r="BF27" s="1">
        <f t="shared" si="69"/>
        <v>23</v>
      </c>
      <c r="BG27" s="5"/>
      <c r="BH27" s="68"/>
      <c r="BI27" s="68"/>
      <c r="BJ27" s="21">
        <v>50</v>
      </c>
      <c r="BK27" s="68"/>
      <c r="BL27" s="21">
        <v>50</v>
      </c>
      <c r="BM27" s="70">
        <f t="shared" si="72"/>
        <v>100</v>
      </c>
      <c r="BN27" s="1">
        <f t="shared" si="73"/>
        <v>23</v>
      </c>
      <c r="BO27" s="5"/>
      <c r="BP27" s="68"/>
      <c r="BQ27" s="68"/>
      <c r="BR27" s="21">
        <v>50</v>
      </c>
      <c r="BS27" s="68"/>
      <c r="BT27" s="21">
        <v>50</v>
      </c>
      <c r="BU27" s="70">
        <f t="shared" si="76"/>
        <v>100</v>
      </c>
      <c r="BV27" s="10">
        <f t="shared" si="77"/>
        <v>23</v>
      </c>
      <c r="BW27" s="5"/>
      <c r="BX27" s="68"/>
      <c r="BY27" s="68"/>
      <c r="BZ27" s="21">
        <v>50</v>
      </c>
      <c r="CA27" s="68"/>
      <c r="CB27" s="21">
        <v>50</v>
      </c>
      <c r="CC27" s="70">
        <f t="shared" si="80"/>
        <v>100</v>
      </c>
      <c r="CD27" s="10">
        <f t="shared" si="81"/>
        <v>23</v>
      </c>
      <c r="CE27" s="5"/>
      <c r="CF27" s="68"/>
      <c r="CG27" s="68"/>
      <c r="CH27" s="21">
        <f t="shared" si="82"/>
        <v>0</v>
      </c>
      <c r="CI27" s="68"/>
      <c r="CJ27" s="21">
        <f t="shared" si="83"/>
        <v>0</v>
      </c>
      <c r="CK27" s="70">
        <f t="shared" si="84"/>
        <v>0</v>
      </c>
      <c r="CL27" s="10">
        <f t="shared" si="85"/>
        <v>1</v>
      </c>
      <c r="CM27" s="5"/>
      <c r="CN27" s="68"/>
      <c r="CO27" s="68"/>
      <c r="CP27" s="21">
        <f t="shared" si="86"/>
        <v>0</v>
      </c>
      <c r="CQ27" s="68"/>
      <c r="CR27" s="21">
        <f t="shared" si="87"/>
        <v>0</v>
      </c>
      <c r="CS27" s="70">
        <f t="shared" si="88"/>
        <v>0</v>
      </c>
      <c r="CT27" s="10">
        <f t="shared" si="89"/>
        <v>1</v>
      </c>
      <c r="CU27" s="5"/>
      <c r="CV27" s="68"/>
      <c r="CW27" s="68"/>
      <c r="CX27" s="21">
        <f t="shared" si="90"/>
        <v>0</v>
      </c>
      <c r="CY27" s="68"/>
      <c r="CZ27" s="21">
        <f t="shared" si="91"/>
        <v>0</v>
      </c>
      <c r="DA27" s="70">
        <f t="shared" si="92"/>
        <v>0</v>
      </c>
      <c r="DB27" s="10">
        <f t="shared" si="93"/>
        <v>1</v>
      </c>
      <c r="DC27" s="7"/>
      <c r="DD27" s="9"/>
      <c r="DE27" s="12">
        <v>24</v>
      </c>
      <c r="DF27" s="12" t="str">
        <v>Zz</v>
      </c>
      <c r="DG27" s="12">
        <v>800</v>
      </c>
      <c r="DH27" s="12">
        <v>0</v>
      </c>
      <c r="DI27" s="12">
        <v>0</v>
      </c>
      <c r="DJ27" s="15">
        <v>-800000000</v>
      </c>
      <c r="DK27" s="132">
        <v>-2400000000</v>
      </c>
      <c r="DL27" s="120"/>
      <c r="DM27" s="53" t="str">
        <f t="shared" si="0"/>
        <v>Zz</v>
      </c>
      <c r="DN27" s="4">
        <f t="shared" si="94"/>
        <v>800</v>
      </c>
      <c r="DO27" s="4">
        <f t="shared" si="1"/>
        <v>0</v>
      </c>
      <c r="DP27" s="4">
        <f t="shared" si="2"/>
        <v>0</v>
      </c>
      <c r="DQ27" s="4">
        <f t="shared" si="95"/>
        <v>-800000000</v>
      </c>
      <c r="DR27" s="4">
        <f t="shared" si="96"/>
        <v>-2400000000</v>
      </c>
      <c r="DT27" s="3" t="str">
        <f t="shared" si="3"/>
        <v>Zz</v>
      </c>
      <c r="DU27" s="6">
        <f t="shared" si="97"/>
        <v>800</v>
      </c>
      <c r="DV27" s="1">
        <f t="shared" si="98"/>
        <v>1000</v>
      </c>
      <c r="DW27" s="1">
        <f t="shared" si="4"/>
        <v>100</v>
      </c>
      <c r="DX27" s="1">
        <f t="shared" si="5"/>
        <v>100</v>
      </c>
      <c r="DY27" s="1">
        <f t="shared" si="6"/>
        <v>100</v>
      </c>
      <c r="DZ27" s="1">
        <f t="shared" si="7"/>
        <v>100</v>
      </c>
      <c r="EA27" s="1">
        <f t="shared" si="8"/>
        <v>100</v>
      </c>
      <c r="EB27" s="1">
        <f t="shared" si="9"/>
        <v>100</v>
      </c>
      <c r="EC27" s="1">
        <f t="shared" si="10"/>
        <v>100</v>
      </c>
      <c r="ED27" s="1">
        <f t="shared" si="11"/>
        <v>100</v>
      </c>
      <c r="EE27" s="1">
        <f t="shared" si="12"/>
        <v>100</v>
      </c>
      <c r="EF27" s="1">
        <f t="shared" si="13"/>
        <v>100</v>
      </c>
      <c r="EG27" s="1">
        <f t="shared" si="14"/>
        <v>0</v>
      </c>
      <c r="EH27" s="1">
        <f t="shared" si="15"/>
        <v>0</v>
      </c>
      <c r="EI27" s="1">
        <f t="shared" si="16"/>
        <v>0</v>
      </c>
      <c r="EK27" s="3" t="str">
        <f t="shared" si="17"/>
        <v>Zz</v>
      </c>
      <c r="EL27" s="1">
        <f t="shared" si="18"/>
        <v>0</v>
      </c>
      <c r="EM27" s="16">
        <f t="shared" si="19"/>
        <v>0</v>
      </c>
      <c r="EN27" s="16">
        <f t="shared" si="20"/>
        <v>0</v>
      </c>
      <c r="EO27" s="16">
        <f t="shared" si="21"/>
        <v>0</v>
      </c>
      <c r="EP27" s="16">
        <f t="shared" si="22"/>
        <v>0</v>
      </c>
      <c r="EQ27" s="16">
        <f t="shared" si="23"/>
        <v>0</v>
      </c>
      <c r="ER27" s="16">
        <f t="shared" si="24"/>
        <v>0</v>
      </c>
      <c r="ES27" s="16">
        <f t="shared" si="25"/>
        <v>0</v>
      </c>
      <c r="ET27" s="16">
        <f t="shared" si="26"/>
        <v>0</v>
      </c>
      <c r="EU27" s="16">
        <f t="shared" si="27"/>
        <v>0</v>
      </c>
      <c r="EV27" s="16">
        <f t="shared" si="28"/>
        <v>0</v>
      </c>
      <c r="EW27" s="16">
        <f t="shared" si="29"/>
        <v>0</v>
      </c>
      <c r="EX27" s="16">
        <f t="shared" si="30"/>
        <v>0</v>
      </c>
      <c r="EY27" s="16">
        <f t="shared" si="31"/>
        <v>0</v>
      </c>
      <c r="FA27" s="3" t="str">
        <f t="shared" si="32"/>
        <v>Zz</v>
      </c>
      <c r="FB27" s="1">
        <f t="shared" si="99"/>
        <v>0</v>
      </c>
      <c r="FC27" s="1">
        <f t="shared" si="33"/>
        <v>0</v>
      </c>
      <c r="FD27" s="1">
        <f t="shared" si="34"/>
        <v>0</v>
      </c>
      <c r="FE27" s="1">
        <f t="shared" si="35"/>
        <v>0</v>
      </c>
      <c r="FF27" s="1">
        <f t="shared" si="36"/>
        <v>0</v>
      </c>
      <c r="FG27" s="1">
        <f t="shared" si="37"/>
        <v>0</v>
      </c>
      <c r="FH27" s="16">
        <f t="shared" si="38"/>
        <v>0</v>
      </c>
      <c r="FI27" s="16">
        <f t="shared" si="39"/>
        <v>0</v>
      </c>
      <c r="FJ27" s="16">
        <f t="shared" si="40"/>
        <v>0</v>
      </c>
      <c r="FK27" s="16">
        <f t="shared" si="41"/>
        <v>0</v>
      </c>
      <c r="FL27" s="16">
        <f t="shared" si="42"/>
        <v>0</v>
      </c>
      <c r="FM27" s="16">
        <f t="shared" si="43"/>
        <v>0</v>
      </c>
      <c r="FN27" s="16">
        <f t="shared" si="44"/>
        <v>0</v>
      </c>
      <c r="FO27" s="16">
        <f t="shared" si="45"/>
        <v>0</v>
      </c>
      <c r="FR27" s="204" t="str">
        <f t="shared" si="100"/>
        <v>Zz</v>
      </c>
      <c r="FS27" s="1">
        <f t="shared" si="101"/>
        <v>0</v>
      </c>
      <c r="FT27" s="1">
        <f t="shared" si="102"/>
        <v>0</v>
      </c>
      <c r="FU27" s="1">
        <f t="shared" si="103"/>
        <v>0</v>
      </c>
      <c r="FV27" s="1">
        <f t="shared" si="104"/>
        <v>0</v>
      </c>
      <c r="FW27" s="1">
        <f t="shared" si="105"/>
        <v>0</v>
      </c>
      <c r="FX27" s="1">
        <f t="shared" si="106"/>
        <v>0</v>
      </c>
      <c r="FY27" s="1">
        <f t="shared" si="107"/>
        <v>0</v>
      </c>
      <c r="FZ27" s="1">
        <f t="shared" si="108"/>
        <v>0</v>
      </c>
      <c r="GA27" s="1">
        <f t="shared" si="109"/>
        <v>0</v>
      </c>
      <c r="GB27" s="1">
        <f t="shared" si="110"/>
        <v>0</v>
      </c>
      <c r="GC27" s="1">
        <f t="shared" si="111"/>
        <v>0</v>
      </c>
      <c r="GD27" s="1">
        <f t="shared" si="112"/>
        <v>0</v>
      </c>
      <c r="GE27" s="1">
        <f t="shared" si="113"/>
        <v>0</v>
      </c>
      <c r="GF27" s="157">
        <f t="shared" si="114"/>
        <v>0</v>
      </c>
    </row>
    <row r="28" spans="1:188" ht="15.75" x14ac:dyDescent="0.25">
      <c r="A28" s="183">
        <v>25</v>
      </c>
      <c r="B28" s="86" t="s">
        <v>81</v>
      </c>
      <c r="C28" s="6"/>
      <c r="D28" s="68"/>
      <c r="E28" s="68"/>
      <c r="F28" s="21">
        <v>50</v>
      </c>
      <c r="G28" s="68"/>
      <c r="H28" s="21">
        <v>50</v>
      </c>
      <c r="I28" s="70">
        <f t="shared" si="46"/>
        <v>100</v>
      </c>
      <c r="J28" s="1">
        <f t="shared" si="47"/>
        <v>23</v>
      </c>
      <c r="K28" s="5"/>
      <c r="L28" s="68"/>
      <c r="M28" s="68"/>
      <c r="N28" s="21">
        <v>50</v>
      </c>
      <c r="O28" s="68"/>
      <c r="P28" s="21">
        <v>50</v>
      </c>
      <c r="Q28" s="70">
        <f t="shared" si="50"/>
        <v>100</v>
      </c>
      <c r="R28" s="1">
        <f t="shared" si="51"/>
        <v>23</v>
      </c>
      <c r="S28" s="5"/>
      <c r="T28" s="68"/>
      <c r="U28" s="68"/>
      <c r="V28" s="21">
        <v>50</v>
      </c>
      <c r="W28" s="68"/>
      <c r="X28" s="21">
        <v>50</v>
      </c>
      <c r="Y28" s="70">
        <f t="shared" si="52"/>
        <v>100</v>
      </c>
      <c r="Z28" s="1">
        <f t="shared" si="53"/>
        <v>23</v>
      </c>
      <c r="AA28" s="5"/>
      <c r="AB28" s="68"/>
      <c r="AC28" s="68"/>
      <c r="AD28" s="21">
        <v>50</v>
      </c>
      <c r="AE28" s="68"/>
      <c r="AF28" s="21">
        <v>50</v>
      </c>
      <c r="AG28" s="70">
        <f t="shared" si="56"/>
        <v>100</v>
      </c>
      <c r="AH28" s="1">
        <f t="shared" si="57"/>
        <v>23</v>
      </c>
      <c r="AI28" s="5"/>
      <c r="AJ28" s="68"/>
      <c r="AK28" s="68"/>
      <c r="AL28" s="21">
        <v>50</v>
      </c>
      <c r="AM28" s="68"/>
      <c r="AN28" s="21">
        <v>50</v>
      </c>
      <c r="AO28" s="70">
        <f t="shared" si="60"/>
        <v>100</v>
      </c>
      <c r="AP28" s="1">
        <f t="shared" si="61"/>
        <v>23</v>
      </c>
      <c r="AQ28" s="5"/>
      <c r="AR28" s="68"/>
      <c r="AS28" s="68"/>
      <c r="AT28" s="21">
        <v>50</v>
      </c>
      <c r="AU28" s="68"/>
      <c r="AV28" s="21">
        <v>50</v>
      </c>
      <c r="AW28" s="70">
        <f t="shared" si="64"/>
        <v>100</v>
      </c>
      <c r="AX28" s="1">
        <f t="shared" si="65"/>
        <v>23</v>
      </c>
      <c r="AY28" s="5"/>
      <c r="AZ28" s="68"/>
      <c r="BA28" s="68"/>
      <c r="BB28" s="21">
        <v>50</v>
      </c>
      <c r="BC28" s="68"/>
      <c r="BD28" s="21">
        <v>50</v>
      </c>
      <c r="BE28" s="70">
        <f t="shared" si="68"/>
        <v>100</v>
      </c>
      <c r="BF28" s="1">
        <f t="shared" si="69"/>
        <v>23</v>
      </c>
      <c r="BG28" s="5"/>
      <c r="BH28" s="68"/>
      <c r="BI28" s="68"/>
      <c r="BJ28" s="21">
        <v>50</v>
      </c>
      <c r="BK28" s="68"/>
      <c r="BL28" s="21">
        <v>50</v>
      </c>
      <c r="BM28" s="70">
        <f t="shared" si="72"/>
        <v>100</v>
      </c>
      <c r="BN28" s="1">
        <f t="shared" si="73"/>
        <v>23</v>
      </c>
      <c r="BO28" s="5"/>
      <c r="BP28" s="68"/>
      <c r="BQ28" s="68"/>
      <c r="BR28" s="21">
        <v>50</v>
      </c>
      <c r="BS28" s="68"/>
      <c r="BT28" s="21">
        <v>50</v>
      </c>
      <c r="BU28" s="70">
        <f t="shared" si="76"/>
        <v>100</v>
      </c>
      <c r="BV28" s="10">
        <f t="shared" si="77"/>
        <v>23</v>
      </c>
      <c r="BW28" s="5"/>
      <c r="BX28" s="68"/>
      <c r="BY28" s="68"/>
      <c r="BZ28" s="21">
        <v>50</v>
      </c>
      <c r="CA28" s="68"/>
      <c r="CB28" s="21">
        <v>50</v>
      </c>
      <c r="CC28" s="70">
        <f t="shared" si="80"/>
        <v>100</v>
      </c>
      <c r="CD28" s="10">
        <f t="shared" si="81"/>
        <v>23</v>
      </c>
      <c r="CE28" s="5"/>
      <c r="CF28" s="68"/>
      <c r="CG28" s="68"/>
      <c r="CH28" s="21">
        <f t="shared" si="82"/>
        <v>0</v>
      </c>
      <c r="CI28" s="68"/>
      <c r="CJ28" s="21">
        <f t="shared" si="83"/>
        <v>0</v>
      </c>
      <c r="CK28" s="70">
        <f t="shared" si="84"/>
        <v>0</v>
      </c>
      <c r="CL28" s="10">
        <f t="shared" si="85"/>
        <v>1</v>
      </c>
      <c r="CM28" s="5"/>
      <c r="CN28" s="68"/>
      <c r="CO28" s="68"/>
      <c r="CP28" s="21">
        <f t="shared" si="86"/>
        <v>0</v>
      </c>
      <c r="CQ28" s="68"/>
      <c r="CR28" s="21">
        <f t="shared" si="87"/>
        <v>0</v>
      </c>
      <c r="CS28" s="70">
        <f t="shared" si="88"/>
        <v>0</v>
      </c>
      <c r="CT28" s="10">
        <f t="shared" si="89"/>
        <v>1</v>
      </c>
      <c r="CU28" s="5"/>
      <c r="CV28" s="68"/>
      <c r="CW28" s="68"/>
      <c r="CX28" s="21">
        <f t="shared" si="90"/>
        <v>0</v>
      </c>
      <c r="CY28" s="68"/>
      <c r="CZ28" s="21">
        <f t="shared" si="91"/>
        <v>0</v>
      </c>
      <c r="DA28" s="70">
        <f t="shared" si="92"/>
        <v>0</v>
      </c>
      <c r="DB28" s="10">
        <f t="shared" si="93"/>
        <v>1</v>
      </c>
      <c r="DC28" s="7"/>
      <c r="DD28" s="9"/>
      <c r="DE28" s="12">
        <v>25</v>
      </c>
      <c r="DF28" s="12" t="str">
        <v>Zz</v>
      </c>
      <c r="DG28" s="12">
        <v>800</v>
      </c>
      <c r="DH28" s="12">
        <v>0</v>
      </c>
      <c r="DI28" s="12">
        <v>0</v>
      </c>
      <c r="DJ28" s="15">
        <v>-800000000</v>
      </c>
      <c r="DK28" s="132">
        <v>-2400000000</v>
      </c>
      <c r="DL28" s="120"/>
      <c r="DM28" s="53" t="str">
        <f t="shared" si="0"/>
        <v>Zz</v>
      </c>
      <c r="DN28" s="4">
        <f t="shared" si="94"/>
        <v>800</v>
      </c>
      <c r="DO28" s="4">
        <f t="shared" si="1"/>
        <v>0</v>
      </c>
      <c r="DP28" s="4">
        <f t="shared" si="2"/>
        <v>0</v>
      </c>
      <c r="DQ28" s="4">
        <f t="shared" si="95"/>
        <v>-800000000</v>
      </c>
      <c r="DR28" s="4">
        <f t="shared" si="96"/>
        <v>-2400000000</v>
      </c>
      <c r="DT28" s="3" t="str">
        <f t="shared" si="3"/>
        <v>Zz</v>
      </c>
      <c r="DU28" s="6">
        <f t="shared" si="97"/>
        <v>800</v>
      </c>
      <c r="DV28" s="1">
        <f t="shared" si="98"/>
        <v>1000</v>
      </c>
      <c r="DW28" s="1">
        <f t="shared" si="4"/>
        <v>100</v>
      </c>
      <c r="DX28" s="1">
        <f t="shared" si="5"/>
        <v>100</v>
      </c>
      <c r="DY28" s="1">
        <f t="shared" si="6"/>
        <v>100</v>
      </c>
      <c r="DZ28" s="1">
        <f t="shared" si="7"/>
        <v>100</v>
      </c>
      <c r="EA28" s="1">
        <f t="shared" si="8"/>
        <v>100</v>
      </c>
      <c r="EB28" s="1">
        <f t="shared" si="9"/>
        <v>100</v>
      </c>
      <c r="EC28" s="1">
        <f t="shared" si="10"/>
        <v>100</v>
      </c>
      <c r="ED28" s="1">
        <f t="shared" si="11"/>
        <v>100</v>
      </c>
      <c r="EE28" s="1">
        <f t="shared" si="12"/>
        <v>100</v>
      </c>
      <c r="EF28" s="1">
        <f t="shared" si="13"/>
        <v>100</v>
      </c>
      <c r="EG28" s="1">
        <f t="shared" si="14"/>
        <v>0</v>
      </c>
      <c r="EH28" s="1">
        <f t="shared" si="15"/>
        <v>0</v>
      </c>
      <c r="EI28" s="1">
        <f t="shared" si="16"/>
        <v>0</v>
      </c>
      <c r="EK28" s="3" t="str">
        <f t="shared" si="17"/>
        <v>Zz</v>
      </c>
      <c r="EL28" s="1">
        <f t="shared" si="18"/>
        <v>0</v>
      </c>
      <c r="EM28" s="16">
        <f t="shared" si="19"/>
        <v>0</v>
      </c>
      <c r="EN28" s="16">
        <f t="shared" si="20"/>
        <v>0</v>
      </c>
      <c r="EO28" s="16">
        <f t="shared" si="21"/>
        <v>0</v>
      </c>
      <c r="EP28" s="16">
        <f t="shared" si="22"/>
        <v>0</v>
      </c>
      <c r="EQ28" s="16">
        <f t="shared" si="23"/>
        <v>0</v>
      </c>
      <c r="ER28" s="16">
        <f t="shared" si="24"/>
        <v>0</v>
      </c>
      <c r="ES28" s="16">
        <f t="shared" si="25"/>
        <v>0</v>
      </c>
      <c r="ET28" s="16">
        <f t="shared" si="26"/>
        <v>0</v>
      </c>
      <c r="EU28" s="16">
        <f t="shared" si="27"/>
        <v>0</v>
      </c>
      <c r="EV28" s="16">
        <f t="shared" si="28"/>
        <v>0</v>
      </c>
      <c r="EW28" s="16">
        <f t="shared" si="29"/>
        <v>0</v>
      </c>
      <c r="EX28" s="16">
        <f t="shared" si="30"/>
        <v>0</v>
      </c>
      <c r="EY28" s="16">
        <f t="shared" si="31"/>
        <v>0</v>
      </c>
      <c r="FA28" s="3" t="str">
        <f t="shared" si="32"/>
        <v>Zz</v>
      </c>
      <c r="FB28" s="1">
        <f t="shared" si="99"/>
        <v>0</v>
      </c>
      <c r="FC28" s="1">
        <f t="shared" si="33"/>
        <v>0</v>
      </c>
      <c r="FD28" s="1">
        <f t="shared" si="34"/>
        <v>0</v>
      </c>
      <c r="FE28" s="1">
        <f t="shared" si="35"/>
        <v>0</v>
      </c>
      <c r="FF28" s="1">
        <f t="shared" si="36"/>
        <v>0</v>
      </c>
      <c r="FG28" s="1">
        <f t="shared" si="37"/>
        <v>0</v>
      </c>
      <c r="FH28" s="16">
        <f t="shared" si="38"/>
        <v>0</v>
      </c>
      <c r="FI28" s="16">
        <f t="shared" si="39"/>
        <v>0</v>
      </c>
      <c r="FJ28" s="16">
        <f t="shared" si="40"/>
        <v>0</v>
      </c>
      <c r="FK28" s="16">
        <f t="shared" si="41"/>
        <v>0</v>
      </c>
      <c r="FL28" s="16">
        <f t="shared" si="42"/>
        <v>0</v>
      </c>
      <c r="FM28" s="16">
        <f t="shared" si="43"/>
        <v>0</v>
      </c>
      <c r="FN28" s="16">
        <f t="shared" si="44"/>
        <v>0</v>
      </c>
      <c r="FO28" s="16">
        <f t="shared" si="45"/>
        <v>0</v>
      </c>
      <c r="FR28" s="204" t="str">
        <f t="shared" si="100"/>
        <v>Zz</v>
      </c>
      <c r="FS28" s="1">
        <f t="shared" si="101"/>
        <v>0</v>
      </c>
      <c r="FT28" s="1">
        <f t="shared" si="102"/>
        <v>0</v>
      </c>
      <c r="FU28" s="1">
        <f t="shared" si="103"/>
        <v>0</v>
      </c>
      <c r="FV28" s="1">
        <f t="shared" si="104"/>
        <v>0</v>
      </c>
      <c r="FW28" s="1">
        <f t="shared" si="105"/>
        <v>0</v>
      </c>
      <c r="FX28" s="1">
        <f t="shared" si="106"/>
        <v>0</v>
      </c>
      <c r="FY28" s="1">
        <f t="shared" si="107"/>
        <v>0</v>
      </c>
      <c r="FZ28" s="1">
        <f t="shared" si="108"/>
        <v>0</v>
      </c>
      <c r="GA28" s="1">
        <f t="shared" si="109"/>
        <v>0</v>
      </c>
      <c r="GB28" s="1">
        <f t="shared" si="110"/>
        <v>0</v>
      </c>
      <c r="GC28" s="1">
        <f t="shared" si="111"/>
        <v>0</v>
      </c>
      <c r="GD28" s="1">
        <f t="shared" si="112"/>
        <v>0</v>
      </c>
      <c r="GE28" s="1">
        <f t="shared" si="113"/>
        <v>0</v>
      </c>
      <c r="GF28" s="157">
        <f t="shared" si="114"/>
        <v>0</v>
      </c>
    </row>
    <row r="29" spans="1:188" ht="15.75" x14ac:dyDescent="0.25">
      <c r="A29" s="183">
        <v>26</v>
      </c>
      <c r="B29" s="86" t="s">
        <v>81</v>
      </c>
      <c r="C29" s="6"/>
      <c r="D29" s="68"/>
      <c r="E29" s="68"/>
      <c r="F29" s="21">
        <v>50</v>
      </c>
      <c r="G29" s="68"/>
      <c r="H29" s="21">
        <v>50</v>
      </c>
      <c r="I29" s="70">
        <f t="shared" si="46"/>
        <v>100</v>
      </c>
      <c r="J29" s="1">
        <f t="shared" si="47"/>
        <v>23</v>
      </c>
      <c r="K29" s="5"/>
      <c r="L29" s="68"/>
      <c r="M29" s="68"/>
      <c r="N29" s="21">
        <v>50</v>
      </c>
      <c r="O29" s="68"/>
      <c r="P29" s="21">
        <v>50</v>
      </c>
      <c r="Q29" s="70">
        <f t="shared" si="50"/>
        <v>100</v>
      </c>
      <c r="R29" s="1">
        <f t="shared" si="51"/>
        <v>23</v>
      </c>
      <c r="S29" s="5"/>
      <c r="T29" s="68"/>
      <c r="U29" s="68"/>
      <c r="V29" s="21">
        <v>50</v>
      </c>
      <c r="W29" s="68"/>
      <c r="X29" s="21">
        <v>50</v>
      </c>
      <c r="Y29" s="70">
        <f t="shared" si="52"/>
        <v>100</v>
      </c>
      <c r="Z29" s="1">
        <f t="shared" si="53"/>
        <v>23</v>
      </c>
      <c r="AA29" s="5"/>
      <c r="AB29" s="68"/>
      <c r="AC29" s="68"/>
      <c r="AD29" s="21">
        <v>50</v>
      </c>
      <c r="AE29" s="68"/>
      <c r="AF29" s="21">
        <v>50</v>
      </c>
      <c r="AG29" s="70">
        <f t="shared" si="56"/>
        <v>100</v>
      </c>
      <c r="AH29" s="1">
        <f t="shared" si="57"/>
        <v>23</v>
      </c>
      <c r="AI29" s="5"/>
      <c r="AJ29" s="68"/>
      <c r="AK29" s="68"/>
      <c r="AL29" s="21">
        <v>50</v>
      </c>
      <c r="AM29" s="68"/>
      <c r="AN29" s="21">
        <v>50</v>
      </c>
      <c r="AO29" s="70">
        <f t="shared" si="60"/>
        <v>100</v>
      </c>
      <c r="AP29" s="1">
        <f t="shared" si="61"/>
        <v>23</v>
      </c>
      <c r="AQ29" s="5"/>
      <c r="AR29" s="68"/>
      <c r="AS29" s="68"/>
      <c r="AT29" s="21">
        <v>50</v>
      </c>
      <c r="AU29" s="68"/>
      <c r="AV29" s="21">
        <v>50</v>
      </c>
      <c r="AW29" s="70">
        <f t="shared" si="64"/>
        <v>100</v>
      </c>
      <c r="AX29" s="1">
        <f t="shared" si="65"/>
        <v>23</v>
      </c>
      <c r="AY29" s="5"/>
      <c r="AZ29" s="68"/>
      <c r="BA29" s="68"/>
      <c r="BB29" s="21">
        <v>50</v>
      </c>
      <c r="BC29" s="68"/>
      <c r="BD29" s="21">
        <v>50</v>
      </c>
      <c r="BE29" s="70">
        <f t="shared" si="68"/>
        <v>100</v>
      </c>
      <c r="BF29" s="1">
        <f t="shared" si="69"/>
        <v>23</v>
      </c>
      <c r="BG29" s="5"/>
      <c r="BH29" s="68"/>
      <c r="BI29" s="68"/>
      <c r="BJ29" s="21">
        <v>50</v>
      </c>
      <c r="BK29" s="68"/>
      <c r="BL29" s="21">
        <v>50</v>
      </c>
      <c r="BM29" s="70">
        <f t="shared" si="72"/>
        <v>100</v>
      </c>
      <c r="BN29" s="1">
        <f t="shared" si="73"/>
        <v>23</v>
      </c>
      <c r="BO29" s="5"/>
      <c r="BP29" s="68"/>
      <c r="BQ29" s="68"/>
      <c r="BR29" s="21">
        <v>50</v>
      </c>
      <c r="BS29" s="68"/>
      <c r="BT29" s="21">
        <v>50</v>
      </c>
      <c r="BU29" s="70">
        <f t="shared" si="76"/>
        <v>100</v>
      </c>
      <c r="BV29" s="10">
        <f t="shared" si="77"/>
        <v>23</v>
      </c>
      <c r="BW29" s="5"/>
      <c r="BX29" s="68"/>
      <c r="BY29" s="68"/>
      <c r="BZ29" s="21">
        <v>50</v>
      </c>
      <c r="CA29" s="68"/>
      <c r="CB29" s="21">
        <v>50</v>
      </c>
      <c r="CC29" s="70">
        <f t="shared" si="80"/>
        <v>100</v>
      </c>
      <c r="CD29" s="10">
        <f t="shared" si="81"/>
        <v>23</v>
      </c>
      <c r="CE29" s="5"/>
      <c r="CF29" s="68"/>
      <c r="CG29" s="68"/>
      <c r="CH29" s="21">
        <f t="shared" si="82"/>
        <v>0</v>
      </c>
      <c r="CI29" s="68"/>
      <c r="CJ29" s="21">
        <f t="shared" si="83"/>
        <v>0</v>
      </c>
      <c r="CK29" s="70">
        <f t="shared" si="84"/>
        <v>0</v>
      </c>
      <c r="CL29" s="10">
        <f t="shared" si="85"/>
        <v>1</v>
      </c>
      <c r="CM29" s="5"/>
      <c r="CN29" s="68"/>
      <c r="CO29" s="68"/>
      <c r="CP29" s="21">
        <f t="shared" si="86"/>
        <v>0</v>
      </c>
      <c r="CQ29" s="68"/>
      <c r="CR29" s="21">
        <f t="shared" si="87"/>
        <v>0</v>
      </c>
      <c r="CS29" s="70">
        <f t="shared" si="88"/>
        <v>0</v>
      </c>
      <c r="CT29" s="10">
        <f t="shared" si="89"/>
        <v>1</v>
      </c>
      <c r="CU29" s="5"/>
      <c r="CV29" s="68"/>
      <c r="CW29" s="68"/>
      <c r="CX29" s="21">
        <f t="shared" si="90"/>
        <v>0</v>
      </c>
      <c r="CY29" s="68"/>
      <c r="CZ29" s="21">
        <f t="shared" si="91"/>
        <v>0</v>
      </c>
      <c r="DA29" s="70">
        <f t="shared" si="92"/>
        <v>0</v>
      </c>
      <c r="DB29" s="10">
        <f t="shared" si="93"/>
        <v>1</v>
      </c>
      <c r="DC29" s="7"/>
      <c r="DD29" s="9"/>
      <c r="DE29" s="12">
        <v>26</v>
      </c>
      <c r="DF29" s="12" t="str">
        <v>Zz</v>
      </c>
      <c r="DG29" s="12">
        <v>800</v>
      </c>
      <c r="DH29" s="12">
        <v>0</v>
      </c>
      <c r="DI29" s="12">
        <v>0</v>
      </c>
      <c r="DJ29" s="15">
        <v>-800000000</v>
      </c>
      <c r="DK29" s="132">
        <v>-2400000000</v>
      </c>
      <c r="DL29" s="120"/>
      <c r="DM29" s="53" t="str">
        <f t="shared" si="0"/>
        <v>Zz</v>
      </c>
      <c r="DN29" s="4">
        <f t="shared" si="94"/>
        <v>800</v>
      </c>
      <c r="DO29" s="4">
        <f t="shared" si="1"/>
        <v>0</v>
      </c>
      <c r="DP29" s="4">
        <f t="shared" si="2"/>
        <v>0</v>
      </c>
      <c r="DQ29" s="4">
        <f t="shared" si="95"/>
        <v>-800000000</v>
      </c>
      <c r="DR29" s="4">
        <f t="shared" si="96"/>
        <v>-2400000000</v>
      </c>
      <c r="DT29" s="3" t="str">
        <f t="shared" si="3"/>
        <v>Zz</v>
      </c>
      <c r="DU29" s="6">
        <f t="shared" si="97"/>
        <v>800</v>
      </c>
      <c r="DV29" s="1">
        <f t="shared" si="98"/>
        <v>1000</v>
      </c>
      <c r="DW29" s="1">
        <f t="shared" si="4"/>
        <v>100</v>
      </c>
      <c r="DX29" s="1">
        <f t="shared" si="5"/>
        <v>100</v>
      </c>
      <c r="DY29" s="1">
        <f t="shared" si="6"/>
        <v>100</v>
      </c>
      <c r="DZ29" s="1">
        <f t="shared" si="7"/>
        <v>100</v>
      </c>
      <c r="EA29" s="1">
        <f t="shared" si="8"/>
        <v>100</v>
      </c>
      <c r="EB29" s="1">
        <f t="shared" si="9"/>
        <v>100</v>
      </c>
      <c r="EC29" s="1">
        <f t="shared" si="10"/>
        <v>100</v>
      </c>
      <c r="ED29" s="1">
        <f t="shared" si="11"/>
        <v>100</v>
      </c>
      <c r="EE29" s="1">
        <f t="shared" si="12"/>
        <v>100</v>
      </c>
      <c r="EF29" s="1">
        <f t="shared" si="13"/>
        <v>100</v>
      </c>
      <c r="EG29" s="1">
        <f t="shared" si="14"/>
        <v>0</v>
      </c>
      <c r="EH29" s="1">
        <f t="shared" si="15"/>
        <v>0</v>
      </c>
      <c r="EI29" s="1">
        <f t="shared" si="16"/>
        <v>0</v>
      </c>
      <c r="EK29" s="3" t="str">
        <f t="shared" si="17"/>
        <v>Zz</v>
      </c>
      <c r="EL29" s="1">
        <f t="shared" si="18"/>
        <v>0</v>
      </c>
      <c r="EM29" s="16">
        <f t="shared" si="19"/>
        <v>0</v>
      </c>
      <c r="EN29" s="16">
        <f t="shared" si="20"/>
        <v>0</v>
      </c>
      <c r="EO29" s="16">
        <f t="shared" si="21"/>
        <v>0</v>
      </c>
      <c r="EP29" s="16">
        <f t="shared" si="22"/>
        <v>0</v>
      </c>
      <c r="EQ29" s="16">
        <f t="shared" si="23"/>
        <v>0</v>
      </c>
      <c r="ER29" s="16">
        <f t="shared" si="24"/>
        <v>0</v>
      </c>
      <c r="ES29" s="16">
        <f t="shared" si="25"/>
        <v>0</v>
      </c>
      <c r="ET29" s="16">
        <f t="shared" si="26"/>
        <v>0</v>
      </c>
      <c r="EU29" s="16">
        <f t="shared" si="27"/>
        <v>0</v>
      </c>
      <c r="EV29" s="16">
        <f t="shared" si="28"/>
        <v>0</v>
      </c>
      <c r="EW29" s="16">
        <f t="shared" si="29"/>
        <v>0</v>
      </c>
      <c r="EX29" s="16">
        <f t="shared" si="30"/>
        <v>0</v>
      </c>
      <c r="EY29" s="16">
        <f t="shared" si="31"/>
        <v>0</v>
      </c>
      <c r="FA29" s="3" t="str">
        <f t="shared" si="32"/>
        <v>Zz</v>
      </c>
      <c r="FB29" s="1">
        <f t="shared" si="99"/>
        <v>0</v>
      </c>
      <c r="FC29" s="1">
        <f t="shared" si="33"/>
        <v>0</v>
      </c>
      <c r="FD29" s="1">
        <f t="shared" si="34"/>
        <v>0</v>
      </c>
      <c r="FE29" s="1">
        <f t="shared" si="35"/>
        <v>0</v>
      </c>
      <c r="FF29" s="1">
        <f t="shared" si="36"/>
        <v>0</v>
      </c>
      <c r="FG29" s="1">
        <f t="shared" si="37"/>
        <v>0</v>
      </c>
      <c r="FH29" s="16">
        <f t="shared" si="38"/>
        <v>0</v>
      </c>
      <c r="FI29" s="16">
        <f t="shared" si="39"/>
        <v>0</v>
      </c>
      <c r="FJ29" s="16">
        <f t="shared" si="40"/>
        <v>0</v>
      </c>
      <c r="FK29" s="16">
        <f t="shared" si="41"/>
        <v>0</v>
      </c>
      <c r="FL29" s="16">
        <f t="shared" si="42"/>
        <v>0</v>
      </c>
      <c r="FM29" s="16">
        <f t="shared" si="43"/>
        <v>0</v>
      </c>
      <c r="FN29" s="16">
        <f t="shared" si="44"/>
        <v>0</v>
      </c>
      <c r="FO29" s="16">
        <f t="shared" si="45"/>
        <v>0</v>
      </c>
      <c r="FR29" s="204" t="str">
        <f t="shared" si="100"/>
        <v>Zz</v>
      </c>
      <c r="FS29" s="1">
        <f t="shared" si="101"/>
        <v>0</v>
      </c>
      <c r="FT29" s="1">
        <f t="shared" si="102"/>
        <v>0</v>
      </c>
      <c r="FU29" s="1">
        <f t="shared" si="103"/>
        <v>0</v>
      </c>
      <c r="FV29" s="1">
        <f t="shared" si="104"/>
        <v>0</v>
      </c>
      <c r="FW29" s="1">
        <f t="shared" si="105"/>
        <v>0</v>
      </c>
      <c r="FX29" s="1">
        <f t="shared" si="106"/>
        <v>0</v>
      </c>
      <c r="FY29" s="1">
        <f t="shared" si="107"/>
        <v>0</v>
      </c>
      <c r="FZ29" s="1">
        <f t="shared" si="108"/>
        <v>0</v>
      </c>
      <c r="GA29" s="1">
        <f t="shared" si="109"/>
        <v>0</v>
      </c>
      <c r="GB29" s="1">
        <f t="shared" si="110"/>
        <v>0</v>
      </c>
      <c r="GC29" s="1">
        <f t="shared" si="111"/>
        <v>0</v>
      </c>
      <c r="GD29" s="1">
        <f t="shared" si="112"/>
        <v>0</v>
      </c>
      <c r="GE29" s="1">
        <f t="shared" si="113"/>
        <v>0</v>
      </c>
      <c r="GF29" s="157">
        <f t="shared" si="114"/>
        <v>0</v>
      </c>
    </row>
    <row r="30" spans="1:188" ht="15.75" x14ac:dyDescent="0.25">
      <c r="A30" s="183">
        <v>27</v>
      </c>
      <c r="B30" s="86" t="s">
        <v>81</v>
      </c>
      <c r="C30" s="6"/>
      <c r="D30" s="68"/>
      <c r="E30" s="87"/>
      <c r="F30" s="21">
        <v>50</v>
      </c>
      <c r="G30" s="87"/>
      <c r="H30" s="21">
        <v>50</v>
      </c>
      <c r="I30" s="70">
        <f t="shared" si="46"/>
        <v>100</v>
      </c>
      <c r="J30" s="1">
        <f t="shared" si="47"/>
        <v>23</v>
      </c>
      <c r="K30" s="5"/>
      <c r="L30" s="68"/>
      <c r="M30" s="68"/>
      <c r="N30" s="21">
        <v>50</v>
      </c>
      <c r="O30" s="68"/>
      <c r="P30" s="21">
        <v>50</v>
      </c>
      <c r="Q30" s="70">
        <f t="shared" si="50"/>
        <v>100</v>
      </c>
      <c r="R30" s="1">
        <f t="shared" si="51"/>
        <v>23</v>
      </c>
      <c r="S30" s="5"/>
      <c r="T30" s="68"/>
      <c r="U30" s="68"/>
      <c r="V30" s="21">
        <v>50</v>
      </c>
      <c r="W30" s="68"/>
      <c r="X30" s="21">
        <v>50</v>
      </c>
      <c r="Y30" s="70">
        <f t="shared" si="52"/>
        <v>100</v>
      </c>
      <c r="Z30" s="1">
        <f t="shared" si="53"/>
        <v>23</v>
      </c>
      <c r="AA30" s="5"/>
      <c r="AB30" s="68"/>
      <c r="AC30" s="68"/>
      <c r="AD30" s="21">
        <v>50</v>
      </c>
      <c r="AE30" s="68"/>
      <c r="AF30" s="21">
        <v>50</v>
      </c>
      <c r="AG30" s="70">
        <f t="shared" si="56"/>
        <v>100</v>
      </c>
      <c r="AH30" s="1">
        <f t="shared" si="57"/>
        <v>23</v>
      </c>
      <c r="AI30" s="5"/>
      <c r="AJ30" s="68"/>
      <c r="AK30" s="68"/>
      <c r="AL30" s="21">
        <v>50</v>
      </c>
      <c r="AM30" s="68"/>
      <c r="AN30" s="21">
        <v>50</v>
      </c>
      <c r="AO30" s="70">
        <f t="shared" si="60"/>
        <v>100</v>
      </c>
      <c r="AP30" s="1">
        <f t="shared" si="61"/>
        <v>23</v>
      </c>
      <c r="AQ30" s="5"/>
      <c r="AR30" s="68"/>
      <c r="AS30" s="68"/>
      <c r="AT30" s="21">
        <v>50</v>
      </c>
      <c r="AU30" s="68"/>
      <c r="AV30" s="21">
        <v>50</v>
      </c>
      <c r="AW30" s="70">
        <f t="shared" si="64"/>
        <v>100</v>
      </c>
      <c r="AX30" s="1">
        <f t="shared" si="65"/>
        <v>23</v>
      </c>
      <c r="AY30" s="5"/>
      <c r="AZ30" s="68"/>
      <c r="BA30" s="68"/>
      <c r="BB30" s="21">
        <v>50</v>
      </c>
      <c r="BC30" s="68"/>
      <c r="BD30" s="21">
        <v>50</v>
      </c>
      <c r="BE30" s="70">
        <f t="shared" si="68"/>
        <v>100</v>
      </c>
      <c r="BF30" s="1">
        <f t="shared" si="69"/>
        <v>23</v>
      </c>
      <c r="BG30" s="5"/>
      <c r="BH30" s="68"/>
      <c r="BI30" s="68"/>
      <c r="BJ30" s="21">
        <v>50</v>
      </c>
      <c r="BK30" s="68"/>
      <c r="BL30" s="21">
        <v>50</v>
      </c>
      <c r="BM30" s="70">
        <f t="shared" si="72"/>
        <v>100</v>
      </c>
      <c r="BN30" s="1">
        <f t="shared" si="73"/>
        <v>23</v>
      </c>
      <c r="BO30" s="5"/>
      <c r="BP30" s="68"/>
      <c r="BQ30" s="68"/>
      <c r="BR30" s="21">
        <v>50</v>
      </c>
      <c r="BS30" s="68"/>
      <c r="BT30" s="21">
        <v>50</v>
      </c>
      <c r="BU30" s="70">
        <f t="shared" si="76"/>
        <v>100</v>
      </c>
      <c r="BV30" s="10">
        <f t="shared" si="77"/>
        <v>23</v>
      </c>
      <c r="BW30" s="5"/>
      <c r="BX30" s="68"/>
      <c r="BY30" s="68"/>
      <c r="BZ30" s="21">
        <v>50</v>
      </c>
      <c r="CA30" s="68"/>
      <c r="CB30" s="21">
        <v>50</v>
      </c>
      <c r="CC30" s="70">
        <f t="shared" si="80"/>
        <v>100</v>
      </c>
      <c r="CD30" s="10">
        <f t="shared" si="81"/>
        <v>23</v>
      </c>
      <c r="CE30" s="5"/>
      <c r="CF30" s="68"/>
      <c r="CG30" s="68"/>
      <c r="CH30" s="22">
        <f t="shared" si="82"/>
        <v>0</v>
      </c>
      <c r="CI30" s="68"/>
      <c r="CJ30" s="22">
        <f t="shared" si="83"/>
        <v>0</v>
      </c>
      <c r="CK30" s="70">
        <f t="shared" si="84"/>
        <v>0</v>
      </c>
      <c r="CL30" s="10">
        <f t="shared" si="85"/>
        <v>1</v>
      </c>
      <c r="CM30" s="5"/>
      <c r="CN30" s="68"/>
      <c r="CO30" s="68"/>
      <c r="CP30" s="21">
        <f t="shared" si="86"/>
        <v>0</v>
      </c>
      <c r="CQ30" s="68"/>
      <c r="CR30" s="22">
        <f t="shared" si="87"/>
        <v>0</v>
      </c>
      <c r="CS30" s="70">
        <f t="shared" si="88"/>
        <v>0</v>
      </c>
      <c r="CT30" s="10">
        <f t="shared" si="89"/>
        <v>1</v>
      </c>
      <c r="CU30" s="5"/>
      <c r="CV30" s="68"/>
      <c r="CW30" s="68"/>
      <c r="CX30" s="22">
        <f t="shared" si="90"/>
        <v>0</v>
      </c>
      <c r="CY30" s="68"/>
      <c r="CZ30" s="22">
        <f t="shared" si="91"/>
        <v>0</v>
      </c>
      <c r="DA30" s="70">
        <f t="shared" si="92"/>
        <v>0</v>
      </c>
      <c r="DB30" s="10">
        <f t="shared" si="93"/>
        <v>1</v>
      </c>
      <c r="DC30" s="7"/>
      <c r="DD30" s="9"/>
      <c r="DE30" s="12">
        <v>27</v>
      </c>
      <c r="DF30" s="12" t="str">
        <v>Zz</v>
      </c>
      <c r="DG30" s="12">
        <v>800</v>
      </c>
      <c r="DH30" s="12">
        <v>0</v>
      </c>
      <c r="DI30" s="12">
        <v>0</v>
      </c>
      <c r="DJ30" s="15">
        <v>-800000000</v>
      </c>
      <c r="DK30" s="132">
        <v>-2400000000</v>
      </c>
      <c r="DL30" s="120"/>
      <c r="DM30" s="53" t="str">
        <f t="shared" si="0"/>
        <v>Zz</v>
      </c>
      <c r="DN30" s="4">
        <f t="shared" si="94"/>
        <v>800</v>
      </c>
      <c r="DO30" s="4">
        <f t="shared" si="1"/>
        <v>0</v>
      </c>
      <c r="DP30" s="4">
        <f t="shared" si="2"/>
        <v>0</v>
      </c>
      <c r="DQ30" s="4">
        <f t="shared" si="95"/>
        <v>-800000000</v>
      </c>
      <c r="DR30" s="4">
        <f t="shared" si="96"/>
        <v>-2400000000</v>
      </c>
      <c r="DT30" s="3" t="str">
        <f t="shared" si="3"/>
        <v>Zz</v>
      </c>
      <c r="DU30" s="6">
        <f t="shared" si="97"/>
        <v>800</v>
      </c>
      <c r="DV30" s="1">
        <f t="shared" si="98"/>
        <v>1000</v>
      </c>
      <c r="DW30" s="1">
        <f t="shared" si="4"/>
        <v>100</v>
      </c>
      <c r="DX30" s="1">
        <f t="shared" si="5"/>
        <v>100</v>
      </c>
      <c r="DY30" s="1">
        <f t="shared" si="6"/>
        <v>100</v>
      </c>
      <c r="DZ30" s="1">
        <f t="shared" si="7"/>
        <v>100</v>
      </c>
      <c r="EA30" s="1">
        <f t="shared" si="8"/>
        <v>100</v>
      </c>
      <c r="EB30" s="1">
        <f t="shared" si="9"/>
        <v>100</v>
      </c>
      <c r="EC30" s="1">
        <f t="shared" si="10"/>
        <v>100</v>
      </c>
      <c r="ED30" s="1">
        <f t="shared" si="11"/>
        <v>100</v>
      </c>
      <c r="EE30" s="1">
        <f t="shared" si="12"/>
        <v>100</v>
      </c>
      <c r="EF30" s="1">
        <f t="shared" si="13"/>
        <v>100</v>
      </c>
      <c r="EG30" s="1">
        <f t="shared" si="14"/>
        <v>0</v>
      </c>
      <c r="EH30" s="1">
        <f t="shared" si="15"/>
        <v>0</v>
      </c>
      <c r="EI30" s="1">
        <f t="shared" si="16"/>
        <v>0</v>
      </c>
      <c r="EK30" s="3" t="str">
        <f t="shared" si="17"/>
        <v>Zz</v>
      </c>
      <c r="EL30" s="1">
        <f t="shared" si="18"/>
        <v>0</v>
      </c>
      <c r="EM30" s="16">
        <f t="shared" si="19"/>
        <v>0</v>
      </c>
      <c r="EN30" s="16">
        <f t="shared" si="20"/>
        <v>0</v>
      </c>
      <c r="EO30" s="16">
        <f t="shared" si="21"/>
        <v>0</v>
      </c>
      <c r="EP30" s="16">
        <f t="shared" si="22"/>
        <v>0</v>
      </c>
      <c r="EQ30" s="16">
        <f t="shared" si="23"/>
        <v>0</v>
      </c>
      <c r="ER30" s="16">
        <f t="shared" si="24"/>
        <v>0</v>
      </c>
      <c r="ES30" s="16">
        <f t="shared" si="25"/>
        <v>0</v>
      </c>
      <c r="ET30" s="16">
        <f t="shared" si="26"/>
        <v>0</v>
      </c>
      <c r="EU30" s="16">
        <f t="shared" si="27"/>
        <v>0</v>
      </c>
      <c r="EV30" s="16">
        <f t="shared" si="28"/>
        <v>0</v>
      </c>
      <c r="EW30" s="16">
        <f t="shared" si="29"/>
        <v>0</v>
      </c>
      <c r="EX30" s="16">
        <f t="shared" si="30"/>
        <v>0</v>
      </c>
      <c r="EY30" s="16">
        <f t="shared" si="31"/>
        <v>0</v>
      </c>
      <c r="FA30" s="3" t="str">
        <f t="shared" si="32"/>
        <v>Zz</v>
      </c>
      <c r="FB30" s="1">
        <f t="shared" si="99"/>
        <v>0</v>
      </c>
      <c r="FC30" s="1">
        <f t="shared" si="33"/>
        <v>0</v>
      </c>
      <c r="FD30" s="1">
        <f t="shared" si="34"/>
        <v>0</v>
      </c>
      <c r="FE30" s="1">
        <f t="shared" si="35"/>
        <v>0</v>
      </c>
      <c r="FF30" s="1">
        <f t="shared" si="36"/>
        <v>0</v>
      </c>
      <c r="FG30" s="1">
        <f t="shared" si="37"/>
        <v>0</v>
      </c>
      <c r="FH30" s="16">
        <f t="shared" si="38"/>
        <v>0</v>
      </c>
      <c r="FI30" s="16">
        <f t="shared" si="39"/>
        <v>0</v>
      </c>
      <c r="FJ30" s="16">
        <f t="shared" si="40"/>
        <v>0</v>
      </c>
      <c r="FK30" s="16">
        <f t="shared" si="41"/>
        <v>0</v>
      </c>
      <c r="FL30" s="16">
        <f t="shared" si="42"/>
        <v>0</v>
      </c>
      <c r="FM30" s="16">
        <f t="shared" si="43"/>
        <v>0</v>
      </c>
      <c r="FN30" s="16">
        <f t="shared" si="44"/>
        <v>0</v>
      </c>
      <c r="FO30" s="16">
        <f t="shared" si="45"/>
        <v>0</v>
      </c>
      <c r="FR30" s="204" t="str">
        <f t="shared" si="100"/>
        <v>Zz</v>
      </c>
      <c r="FS30" s="1">
        <f t="shared" si="101"/>
        <v>0</v>
      </c>
      <c r="FT30" s="1">
        <f t="shared" si="102"/>
        <v>0</v>
      </c>
      <c r="FU30" s="1">
        <f t="shared" si="103"/>
        <v>0</v>
      </c>
      <c r="FV30" s="1">
        <f t="shared" si="104"/>
        <v>0</v>
      </c>
      <c r="FW30" s="1">
        <f t="shared" si="105"/>
        <v>0</v>
      </c>
      <c r="FX30" s="1">
        <f t="shared" si="106"/>
        <v>0</v>
      </c>
      <c r="FY30" s="1">
        <f t="shared" si="107"/>
        <v>0</v>
      </c>
      <c r="FZ30" s="1">
        <f t="shared" si="108"/>
        <v>0</v>
      </c>
      <c r="GA30" s="1">
        <f t="shared" si="109"/>
        <v>0</v>
      </c>
      <c r="GB30" s="1">
        <f t="shared" si="110"/>
        <v>0</v>
      </c>
      <c r="GC30" s="1">
        <f t="shared" si="111"/>
        <v>0</v>
      </c>
      <c r="GD30" s="1">
        <f t="shared" si="112"/>
        <v>0</v>
      </c>
      <c r="GE30" s="1">
        <f t="shared" si="113"/>
        <v>0</v>
      </c>
      <c r="GF30" s="157">
        <f t="shared" si="114"/>
        <v>0</v>
      </c>
    </row>
    <row r="31" spans="1:188" ht="15.75" x14ac:dyDescent="0.25">
      <c r="A31" s="183">
        <v>28</v>
      </c>
      <c r="B31" s="86" t="s">
        <v>81</v>
      </c>
      <c r="C31" s="6"/>
      <c r="D31" s="68"/>
      <c r="E31" s="87"/>
      <c r="F31" s="21">
        <v>50</v>
      </c>
      <c r="G31" s="87"/>
      <c r="H31" s="21">
        <v>50</v>
      </c>
      <c r="I31" s="70">
        <f t="shared" si="46"/>
        <v>100</v>
      </c>
      <c r="J31" s="1">
        <f t="shared" si="47"/>
        <v>23</v>
      </c>
      <c r="K31" s="5"/>
      <c r="L31" s="68"/>
      <c r="M31" s="68"/>
      <c r="N31" s="21">
        <v>50</v>
      </c>
      <c r="O31" s="68"/>
      <c r="P31" s="21">
        <v>50</v>
      </c>
      <c r="Q31" s="70">
        <f t="shared" si="50"/>
        <v>100</v>
      </c>
      <c r="R31" s="1">
        <f t="shared" si="51"/>
        <v>23</v>
      </c>
      <c r="S31" s="5"/>
      <c r="T31" s="68"/>
      <c r="U31" s="68"/>
      <c r="V31" s="21">
        <v>50</v>
      </c>
      <c r="W31" s="68"/>
      <c r="X31" s="21">
        <v>50</v>
      </c>
      <c r="Y31" s="70">
        <f t="shared" si="52"/>
        <v>100</v>
      </c>
      <c r="Z31" s="1">
        <f t="shared" si="53"/>
        <v>23</v>
      </c>
      <c r="AA31" s="5"/>
      <c r="AB31" s="68"/>
      <c r="AC31" s="68"/>
      <c r="AD31" s="21">
        <v>50</v>
      </c>
      <c r="AE31" s="68"/>
      <c r="AF31" s="21">
        <v>50</v>
      </c>
      <c r="AG31" s="70">
        <f t="shared" si="56"/>
        <v>100</v>
      </c>
      <c r="AH31" s="1">
        <f t="shared" si="57"/>
        <v>23</v>
      </c>
      <c r="AI31" s="5"/>
      <c r="AJ31" s="68"/>
      <c r="AK31" s="68"/>
      <c r="AL31" s="21">
        <v>50</v>
      </c>
      <c r="AM31" s="68"/>
      <c r="AN31" s="21">
        <v>50</v>
      </c>
      <c r="AO31" s="70">
        <f t="shared" si="60"/>
        <v>100</v>
      </c>
      <c r="AP31" s="1">
        <f t="shared" si="61"/>
        <v>23</v>
      </c>
      <c r="AQ31" s="5"/>
      <c r="AR31" s="68"/>
      <c r="AS31" s="68"/>
      <c r="AT31" s="21">
        <v>50</v>
      </c>
      <c r="AU31" s="68"/>
      <c r="AV31" s="21">
        <v>50</v>
      </c>
      <c r="AW31" s="70">
        <f t="shared" si="64"/>
        <v>100</v>
      </c>
      <c r="AX31" s="1">
        <f t="shared" si="65"/>
        <v>23</v>
      </c>
      <c r="AY31" s="5"/>
      <c r="AZ31" s="68"/>
      <c r="BA31" s="68"/>
      <c r="BB31" s="21">
        <v>50</v>
      </c>
      <c r="BC31" s="68"/>
      <c r="BD31" s="21">
        <v>50</v>
      </c>
      <c r="BE31" s="70">
        <f t="shared" si="68"/>
        <v>100</v>
      </c>
      <c r="BF31" s="1">
        <f t="shared" si="69"/>
        <v>23</v>
      </c>
      <c r="BG31" s="5"/>
      <c r="BH31" s="68"/>
      <c r="BI31" s="68"/>
      <c r="BJ31" s="21">
        <v>50</v>
      </c>
      <c r="BK31" s="68"/>
      <c r="BL31" s="21">
        <v>50</v>
      </c>
      <c r="BM31" s="70">
        <f t="shared" si="72"/>
        <v>100</v>
      </c>
      <c r="BN31" s="1">
        <f t="shared" si="73"/>
        <v>23</v>
      </c>
      <c r="BO31" s="5"/>
      <c r="BP31" s="68"/>
      <c r="BQ31" s="68"/>
      <c r="BR31" s="21">
        <v>50</v>
      </c>
      <c r="BS31" s="68"/>
      <c r="BT31" s="21">
        <v>50</v>
      </c>
      <c r="BU31" s="70">
        <f t="shared" si="76"/>
        <v>100</v>
      </c>
      <c r="BV31" s="10">
        <f t="shared" si="77"/>
        <v>23</v>
      </c>
      <c r="BW31" s="5"/>
      <c r="BX31" s="68"/>
      <c r="BY31" s="68"/>
      <c r="BZ31" s="21">
        <v>50</v>
      </c>
      <c r="CA31" s="68"/>
      <c r="CB31" s="21">
        <v>50</v>
      </c>
      <c r="CC31" s="70">
        <f t="shared" si="80"/>
        <v>100</v>
      </c>
      <c r="CD31" s="10">
        <f t="shared" si="81"/>
        <v>23</v>
      </c>
      <c r="CE31" s="5"/>
      <c r="CF31" s="68"/>
      <c r="CG31" s="68"/>
      <c r="CH31" s="22">
        <f t="shared" si="82"/>
        <v>0</v>
      </c>
      <c r="CI31" s="68"/>
      <c r="CJ31" s="22">
        <f t="shared" si="83"/>
        <v>0</v>
      </c>
      <c r="CK31" s="70">
        <f t="shared" si="84"/>
        <v>0</v>
      </c>
      <c r="CL31" s="10">
        <f t="shared" si="85"/>
        <v>1</v>
      </c>
      <c r="CM31" s="5"/>
      <c r="CN31" s="68"/>
      <c r="CO31" s="68"/>
      <c r="CP31" s="21">
        <f t="shared" si="86"/>
        <v>0</v>
      </c>
      <c r="CQ31" s="68"/>
      <c r="CR31" s="22">
        <f t="shared" si="87"/>
        <v>0</v>
      </c>
      <c r="CS31" s="70">
        <f t="shared" si="88"/>
        <v>0</v>
      </c>
      <c r="CT31" s="10">
        <f t="shared" si="89"/>
        <v>1</v>
      </c>
      <c r="CU31" s="5"/>
      <c r="CV31" s="68"/>
      <c r="CW31" s="68"/>
      <c r="CX31" s="22">
        <f t="shared" si="90"/>
        <v>0</v>
      </c>
      <c r="CY31" s="68"/>
      <c r="CZ31" s="22">
        <f t="shared" si="91"/>
        <v>0</v>
      </c>
      <c r="DA31" s="70">
        <f t="shared" si="92"/>
        <v>0</v>
      </c>
      <c r="DB31" s="10">
        <f t="shared" si="93"/>
        <v>1</v>
      </c>
      <c r="DC31" s="7"/>
      <c r="DD31" s="9"/>
      <c r="DE31" s="12">
        <v>28</v>
      </c>
      <c r="DF31" s="12" t="str">
        <v>Zz</v>
      </c>
      <c r="DG31" s="12">
        <v>800</v>
      </c>
      <c r="DH31" s="12">
        <v>0</v>
      </c>
      <c r="DI31" s="12">
        <v>0</v>
      </c>
      <c r="DJ31" s="15">
        <v>-800000000</v>
      </c>
      <c r="DK31" s="132">
        <v>-2400000000</v>
      </c>
      <c r="DL31" s="120"/>
      <c r="DM31" s="53" t="str">
        <f t="shared" si="0"/>
        <v>Zz</v>
      </c>
      <c r="DN31" s="4">
        <f t="shared" si="94"/>
        <v>800</v>
      </c>
      <c r="DO31" s="4">
        <f t="shared" si="1"/>
        <v>0</v>
      </c>
      <c r="DP31" s="4">
        <f t="shared" si="2"/>
        <v>0</v>
      </c>
      <c r="DQ31" s="4">
        <f t="shared" si="95"/>
        <v>-800000000</v>
      </c>
      <c r="DR31" s="4">
        <f t="shared" si="96"/>
        <v>-2400000000</v>
      </c>
      <c r="DT31" s="3" t="str">
        <f t="shared" si="3"/>
        <v>Zz</v>
      </c>
      <c r="DU31" s="6">
        <f t="shared" si="97"/>
        <v>800</v>
      </c>
      <c r="DV31" s="1">
        <f t="shared" si="98"/>
        <v>1000</v>
      </c>
      <c r="DW31" s="1">
        <f t="shared" si="4"/>
        <v>100</v>
      </c>
      <c r="DX31" s="1">
        <f t="shared" si="5"/>
        <v>100</v>
      </c>
      <c r="DY31" s="1">
        <f t="shared" si="6"/>
        <v>100</v>
      </c>
      <c r="DZ31" s="1">
        <f t="shared" si="7"/>
        <v>100</v>
      </c>
      <c r="EA31" s="1">
        <f t="shared" si="8"/>
        <v>100</v>
      </c>
      <c r="EB31" s="1">
        <f t="shared" si="9"/>
        <v>100</v>
      </c>
      <c r="EC31" s="1">
        <f t="shared" si="10"/>
        <v>100</v>
      </c>
      <c r="ED31" s="1">
        <f t="shared" si="11"/>
        <v>100</v>
      </c>
      <c r="EE31" s="1">
        <f t="shared" si="12"/>
        <v>100</v>
      </c>
      <c r="EF31" s="1">
        <f t="shared" si="13"/>
        <v>100</v>
      </c>
      <c r="EG31" s="1">
        <f t="shared" si="14"/>
        <v>0</v>
      </c>
      <c r="EH31" s="1">
        <f t="shared" si="15"/>
        <v>0</v>
      </c>
      <c r="EI31" s="1">
        <f t="shared" si="16"/>
        <v>0</v>
      </c>
      <c r="EK31" s="3" t="str">
        <f t="shared" si="17"/>
        <v>Zz</v>
      </c>
      <c r="EL31" s="1">
        <f t="shared" si="18"/>
        <v>0</v>
      </c>
      <c r="EM31" s="16">
        <f t="shared" si="19"/>
        <v>0</v>
      </c>
      <c r="EN31" s="16">
        <f t="shared" si="20"/>
        <v>0</v>
      </c>
      <c r="EO31" s="16">
        <f t="shared" si="21"/>
        <v>0</v>
      </c>
      <c r="EP31" s="16">
        <f t="shared" si="22"/>
        <v>0</v>
      </c>
      <c r="EQ31" s="16">
        <f t="shared" si="23"/>
        <v>0</v>
      </c>
      <c r="ER31" s="16">
        <f t="shared" si="24"/>
        <v>0</v>
      </c>
      <c r="ES31" s="16">
        <f t="shared" si="25"/>
        <v>0</v>
      </c>
      <c r="ET31" s="16">
        <f t="shared" si="26"/>
        <v>0</v>
      </c>
      <c r="EU31" s="16">
        <f t="shared" si="27"/>
        <v>0</v>
      </c>
      <c r="EV31" s="16">
        <f t="shared" si="28"/>
        <v>0</v>
      </c>
      <c r="EW31" s="16">
        <f t="shared" si="29"/>
        <v>0</v>
      </c>
      <c r="EX31" s="16">
        <f t="shared" si="30"/>
        <v>0</v>
      </c>
      <c r="EY31" s="16">
        <f t="shared" si="31"/>
        <v>0</v>
      </c>
      <c r="FA31" s="3" t="str">
        <f t="shared" si="32"/>
        <v>Zz</v>
      </c>
      <c r="FB31" s="1">
        <f t="shared" si="99"/>
        <v>0</v>
      </c>
      <c r="FC31" s="1">
        <f t="shared" si="33"/>
        <v>0</v>
      </c>
      <c r="FD31" s="1">
        <f t="shared" si="34"/>
        <v>0</v>
      </c>
      <c r="FE31" s="1">
        <f t="shared" si="35"/>
        <v>0</v>
      </c>
      <c r="FF31" s="1">
        <f t="shared" si="36"/>
        <v>0</v>
      </c>
      <c r="FG31" s="1">
        <f t="shared" si="37"/>
        <v>0</v>
      </c>
      <c r="FH31" s="16">
        <f t="shared" si="38"/>
        <v>0</v>
      </c>
      <c r="FI31" s="16">
        <f t="shared" si="39"/>
        <v>0</v>
      </c>
      <c r="FJ31" s="16">
        <f t="shared" si="40"/>
        <v>0</v>
      </c>
      <c r="FK31" s="16">
        <f t="shared" si="41"/>
        <v>0</v>
      </c>
      <c r="FL31" s="16">
        <f t="shared" si="42"/>
        <v>0</v>
      </c>
      <c r="FM31" s="16">
        <f t="shared" si="43"/>
        <v>0</v>
      </c>
      <c r="FN31" s="16">
        <f t="shared" si="44"/>
        <v>0</v>
      </c>
      <c r="FO31" s="16">
        <f t="shared" si="45"/>
        <v>0</v>
      </c>
      <c r="FR31" s="204" t="str">
        <f t="shared" si="100"/>
        <v>Zz</v>
      </c>
      <c r="FS31" s="1">
        <f t="shared" si="101"/>
        <v>0</v>
      </c>
      <c r="FT31" s="1">
        <f t="shared" si="102"/>
        <v>0</v>
      </c>
      <c r="FU31" s="1">
        <f t="shared" si="103"/>
        <v>0</v>
      </c>
      <c r="FV31" s="1">
        <f t="shared" si="104"/>
        <v>0</v>
      </c>
      <c r="FW31" s="1">
        <f t="shared" si="105"/>
        <v>0</v>
      </c>
      <c r="FX31" s="1">
        <f t="shared" si="106"/>
        <v>0</v>
      </c>
      <c r="FY31" s="1">
        <f t="shared" si="107"/>
        <v>0</v>
      </c>
      <c r="FZ31" s="1">
        <f t="shared" si="108"/>
        <v>0</v>
      </c>
      <c r="GA31" s="1">
        <f t="shared" si="109"/>
        <v>0</v>
      </c>
      <c r="GB31" s="1">
        <f t="shared" si="110"/>
        <v>0</v>
      </c>
      <c r="GC31" s="1">
        <f t="shared" si="111"/>
        <v>0</v>
      </c>
      <c r="GD31" s="1">
        <f t="shared" si="112"/>
        <v>0</v>
      </c>
      <c r="GE31" s="1">
        <f t="shared" si="113"/>
        <v>0</v>
      </c>
      <c r="GF31" s="157">
        <f t="shared" si="114"/>
        <v>0</v>
      </c>
    </row>
    <row r="32" spans="1:188" ht="15.75" x14ac:dyDescent="0.25">
      <c r="A32" s="183">
        <v>29</v>
      </c>
      <c r="B32" s="86" t="s">
        <v>81</v>
      </c>
      <c r="C32" s="6"/>
      <c r="D32" s="87"/>
      <c r="E32" s="87"/>
      <c r="F32" s="21">
        <v>50</v>
      </c>
      <c r="G32" s="87"/>
      <c r="H32" s="21">
        <v>50</v>
      </c>
      <c r="I32" s="70">
        <f t="shared" si="46"/>
        <v>100</v>
      </c>
      <c r="J32" s="1">
        <f t="shared" si="47"/>
        <v>23</v>
      </c>
      <c r="K32" s="5"/>
      <c r="L32" s="68"/>
      <c r="M32" s="68"/>
      <c r="N32" s="21">
        <v>50</v>
      </c>
      <c r="O32" s="68"/>
      <c r="P32" s="21">
        <v>50</v>
      </c>
      <c r="Q32" s="70">
        <f t="shared" si="50"/>
        <v>100</v>
      </c>
      <c r="R32" s="1">
        <f t="shared" si="51"/>
        <v>23</v>
      </c>
      <c r="S32" s="5"/>
      <c r="T32" s="68"/>
      <c r="U32" s="68"/>
      <c r="V32" s="21">
        <v>50</v>
      </c>
      <c r="W32" s="68"/>
      <c r="X32" s="21">
        <v>50</v>
      </c>
      <c r="Y32" s="70">
        <f t="shared" si="52"/>
        <v>100</v>
      </c>
      <c r="Z32" s="1">
        <f t="shared" si="53"/>
        <v>23</v>
      </c>
      <c r="AA32" s="5"/>
      <c r="AB32" s="68"/>
      <c r="AC32" s="68"/>
      <c r="AD32" s="21">
        <v>50</v>
      </c>
      <c r="AE32" s="68"/>
      <c r="AF32" s="21">
        <v>50</v>
      </c>
      <c r="AG32" s="70">
        <f t="shared" si="56"/>
        <v>100</v>
      </c>
      <c r="AH32" s="1">
        <f t="shared" si="57"/>
        <v>23</v>
      </c>
      <c r="AI32" s="5"/>
      <c r="AJ32" s="68"/>
      <c r="AK32" s="68"/>
      <c r="AL32" s="21">
        <v>50</v>
      </c>
      <c r="AM32" s="68"/>
      <c r="AN32" s="21">
        <v>50</v>
      </c>
      <c r="AO32" s="70">
        <f t="shared" si="60"/>
        <v>100</v>
      </c>
      <c r="AP32" s="1">
        <f t="shared" si="61"/>
        <v>23</v>
      </c>
      <c r="AQ32" s="5"/>
      <c r="AR32" s="68"/>
      <c r="AS32" s="68"/>
      <c r="AT32" s="21">
        <v>50</v>
      </c>
      <c r="AU32" s="68"/>
      <c r="AV32" s="21">
        <v>50</v>
      </c>
      <c r="AW32" s="70">
        <f t="shared" si="64"/>
        <v>100</v>
      </c>
      <c r="AX32" s="1">
        <f t="shared" si="65"/>
        <v>23</v>
      </c>
      <c r="AY32" s="5"/>
      <c r="AZ32" s="68"/>
      <c r="BA32" s="68"/>
      <c r="BB32" s="21">
        <v>50</v>
      </c>
      <c r="BC32" s="68"/>
      <c r="BD32" s="21">
        <v>50</v>
      </c>
      <c r="BE32" s="70">
        <f t="shared" si="68"/>
        <v>100</v>
      </c>
      <c r="BF32" s="1">
        <f t="shared" si="69"/>
        <v>23</v>
      </c>
      <c r="BG32" s="5"/>
      <c r="BH32" s="68"/>
      <c r="BI32" s="68"/>
      <c r="BJ32" s="21">
        <v>50</v>
      </c>
      <c r="BK32" s="68"/>
      <c r="BL32" s="21">
        <v>50</v>
      </c>
      <c r="BM32" s="70">
        <f t="shared" si="72"/>
        <v>100</v>
      </c>
      <c r="BN32" s="1">
        <f t="shared" si="73"/>
        <v>23</v>
      </c>
      <c r="BO32" s="5"/>
      <c r="BP32" s="68"/>
      <c r="BQ32" s="68"/>
      <c r="BR32" s="21">
        <v>50</v>
      </c>
      <c r="BS32" s="68"/>
      <c r="BT32" s="21">
        <v>50</v>
      </c>
      <c r="BU32" s="70">
        <f t="shared" si="76"/>
        <v>100</v>
      </c>
      <c r="BV32" s="10">
        <f t="shared" si="77"/>
        <v>23</v>
      </c>
      <c r="BW32" s="5"/>
      <c r="BX32" s="68"/>
      <c r="BY32" s="68"/>
      <c r="BZ32" s="21">
        <v>50</v>
      </c>
      <c r="CA32" s="68"/>
      <c r="CB32" s="21">
        <v>50</v>
      </c>
      <c r="CC32" s="70">
        <f t="shared" si="80"/>
        <v>100</v>
      </c>
      <c r="CD32" s="10">
        <f t="shared" si="81"/>
        <v>23</v>
      </c>
      <c r="CE32" s="5"/>
      <c r="CF32" s="68"/>
      <c r="CG32" s="68"/>
      <c r="CH32" s="22">
        <f t="shared" si="82"/>
        <v>0</v>
      </c>
      <c r="CI32" s="68"/>
      <c r="CJ32" s="22">
        <f t="shared" si="83"/>
        <v>0</v>
      </c>
      <c r="CK32" s="70">
        <f t="shared" si="84"/>
        <v>0</v>
      </c>
      <c r="CL32" s="10">
        <f t="shared" si="85"/>
        <v>1</v>
      </c>
      <c r="CM32" s="5"/>
      <c r="CN32" s="68"/>
      <c r="CO32" s="68"/>
      <c r="CP32" s="21">
        <f t="shared" si="86"/>
        <v>0</v>
      </c>
      <c r="CQ32" s="68"/>
      <c r="CR32" s="22">
        <f t="shared" si="87"/>
        <v>0</v>
      </c>
      <c r="CS32" s="70">
        <f t="shared" si="88"/>
        <v>0</v>
      </c>
      <c r="CT32" s="10">
        <f t="shared" si="89"/>
        <v>1</v>
      </c>
      <c r="CU32" s="5"/>
      <c r="CV32" s="68"/>
      <c r="CW32" s="68"/>
      <c r="CX32" s="22">
        <f t="shared" si="90"/>
        <v>0</v>
      </c>
      <c r="CY32" s="68"/>
      <c r="CZ32" s="22">
        <f t="shared" si="91"/>
        <v>0</v>
      </c>
      <c r="DA32" s="70">
        <f t="shared" si="92"/>
        <v>0</v>
      </c>
      <c r="DB32" s="10">
        <f t="shared" si="93"/>
        <v>1</v>
      </c>
      <c r="DC32" s="7"/>
      <c r="DD32" s="9"/>
      <c r="DE32" s="12">
        <v>29</v>
      </c>
      <c r="DF32" s="12" t="str">
        <v>Zz</v>
      </c>
      <c r="DG32" s="12">
        <v>800</v>
      </c>
      <c r="DH32" s="12">
        <v>0</v>
      </c>
      <c r="DI32" s="12">
        <v>0</v>
      </c>
      <c r="DJ32" s="15">
        <v>-800000000</v>
      </c>
      <c r="DK32" s="132">
        <v>-2400000000</v>
      </c>
      <c r="DL32" s="120"/>
      <c r="DM32" s="53" t="str">
        <f t="shared" si="0"/>
        <v>Zz</v>
      </c>
      <c r="DN32" s="4">
        <f t="shared" si="94"/>
        <v>800</v>
      </c>
      <c r="DO32" s="4">
        <f t="shared" si="1"/>
        <v>0</v>
      </c>
      <c r="DP32" s="4">
        <f t="shared" si="2"/>
        <v>0</v>
      </c>
      <c r="DQ32" s="4">
        <f t="shared" si="95"/>
        <v>-800000000</v>
      </c>
      <c r="DR32" s="4">
        <f t="shared" si="96"/>
        <v>-2400000000</v>
      </c>
      <c r="DT32" s="3" t="str">
        <f t="shared" si="3"/>
        <v>Zz</v>
      </c>
      <c r="DU32" s="6">
        <f t="shared" si="97"/>
        <v>800</v>
      </c>
      <c r="DV32" s="1">
        <f t="shared" si="98"/>
        <v>1000</v>
      </c>
      <c r="DW32" s="1">
        <f t="shared" si="4"/>
        <v>100</v>
      </c>
      <c r="DX32" s="1">
        <f t="shared" si="5"/>
        <v>100</v>
      </c>
      <c r="DY32" s="1">
        <f t="shared" si="6"/>
        <v>100</v>
      </c>
      <c r="DZ32" s="1">
        <f t="shared" si="7"/>
        <v>100</v>
      </c>
      <c r="EA32" s="1">
        <f t="shared" si="8"/>
        <v>100</v>
      </c>
      <c r="EB32" s="1">
        <f t="shared" si="9"/>
        <v>100</v>
      </c>
      <c r="EC32" s="1">
        <f t="shared" si="10"/>
        <v>100</v>
      </c>
      <c r="ED32" s="1">
        <f t="shared" si="11"/>
        <v>100</v>
      </c>
      <c r="EE32" s="1">
        <f t="shared" si="12"/>
        <v>100</v>
      </c>
      <c r="EF32" s="1">
        <f t="shared" si="13"/>
        <v>100</v>
      </c>
      <c r="EG32" s="1">
        <f t="shared" si="14"/>
        <v>0</v>
      </c>
      <c r="EH32" s="1">
        <f t="shared" si="15"/>
        <v>0</v>
      </c>
      <c r="EI32" s="1">
        <f t="shared" si="16"/>
        <v>0</v>
      </c>
      <c r="EK32" s="3" t="str">
        <f t="shared" si="17"/>
        <v>Zz</v>
      </c>
      <c r="EL32" s="1">
        <f t="shared" si="18"/>
        <v>0</v>
      </c>
      <c r="EM32" s="16">
        <f t="shared" si="19"/>
        <v>0</v>
      </c>
      <c r="EN32" s="16">
        <f t="shared" si="20"/>
        <v>0</v>
      </c>
      <c r="EO32" s="16">
        <f t="shared" si="21"/>
        <v>0</v>
      </c>
      <c r="EP32" s="16">
        <f t="shared" si="22"/>
        <v>0</v>
      </c>
      <c r="EQ32" s="16">
        <f t="shared" si="23"/>
        <v>0</v>
      </c>
      <c r="ER32" s="16">
        <f t="shared" si="24"/>
        <v>0</v>
      </c>
      <c r="ES32" s="16">
        <f t="shared" si="25"/>
        <v>0</v>
      </c>
      <c r="ET32" s="16">
        <f t="shared" si="26"/>
        <v>0</v>
      </c>
      <c r="EU32" s="16">
        <f t="shared" si="27"/>
        <v>0</v>
      </c>
      <c r="EV32" s="16">
        <f t="shared" si="28"/>
        <v>0</v>
      </c>
      <c r="EW32" s="16">
        <f t="shared" si="29"/>
        <v>0</v>
      </c>
      <c r="EX32" s="16">
        <f t="shared" si="30"/>
        <v>0</v>
      </c>
      <c r="EY32" s="16">
        <f t="shared" si="31"/>
        <v>0</v>
      </c>
      <c r="FA32" s="3" t="str">
        <f t="shared" si="32"/>
        <v>Zz</v>
      </c>
      <c r="FB32" s="1">
        <f t="shared" si="99"/>
        <v>0</v>
      </c>
      <c r="FC32" s="1">
        <f t="shared" si="33"/>
        <v>0</v>
      </c>
      <c r="FD32" s="1">
        <f t="shared" si="34"/>
        <v>0</v>
      </c>
      <c r="FE32" s="1">
        <f t="shared" si="35"/>
        <v>0</v>
      </c>
      <c r="FF32" s="1">
        <f t="shared" si="36"/>
        <v>0</v>
      </c>
      <c r="FG32" s="1">
        <f t="shared" si="37"/>
        <v>0</v>
      </c>
      <c r="FH32" s="16">
        <f t="shared" si="38"/>
        <v>0</v>
      </c>
      <c r="FI32" s="16">
        <f t="shared" si="39"/>
        <v>0</v>
      </c>
      <c r="FJ32" s="16">
        <f t="shared" si="40"/>
        <v>0</v>
      </c>
      <c r="FK32" s="16">
        <f t="shared" si="41"/>
        <v>0</v>
      </c>
      <c r="FL32" s="16">
        <f t="shared" si="42"/>
        <v>0</v>
      </c>
      <c r="FM32" s="16">
        <f t="shared" si="43"/>
        <v>0</v>
      </c>
      <c r="FN32" s="16">
        <f t="shared" si="44"/>
        <v>0</v>
      </c>
      <c r="FO32" s="16">
        <f t="shared" si="45"/>
        <v>0</v>
      </c>
      <c r="FR32" s="204" t="str">
        <f t="shared" si="100"/>
        <v>Zz</v>
      </c>
      <c r="FS32" s="1">
        <f t="shared" si="101"/>
        <v>0</v>
      </c>
      <c r="FT32" s="1">
        <f t="shared" si="102"/>
        <v>0</v>
      </c>
      <c r="FU32" s="1">
        <f t="shared" si="103"/>
        <v>0</v>
      </c>
      <c r="FV32" s="1">
        <f t="shared" si="104"/>
        <v>0</v>
      </c>
      <c r="FW32" s="1">
        <f t="shared" si="105"/>
        <v>0</v>
      </c>
      <c r="FX32" s="1">
        <f t="shared" si="106"/>
        <v>0</v>
      </c>
      <c r="FY32" s="1">
        <f t="shared" si="107"/>
        <v>0</v>
      </c>
      <c r="FZ32" s="1">
        <f t="shared" si="108"/>
        <v>0</v>
      </c>
      <c r="GA32" s="1">
        <f t="shared" si="109"/>
        <v>0</v>
      </c>
      <c r="GB32" s="1">
        <f t="shared" si="110"/>
        <v>0</v>
      </c>
      <c r="GC32" s="1">
        <f t="shared" si="111"/>
        <v>0</v>
      </c>
      <c r="GD32" s="1">
        <f t="shared" si="112"/>
        <v>0</v>
      </c>
      <c r="GE32" s="1">
        <f t="shared" si="113"/>
        <v>0</v>
      </c>
      <c r="GF32" s="157">
        <f t="shared" si="114"/>
        <v>0</v>
      </c>
    </row>
    <row r="33" spans="1:129" ht="15.75" x14ac:dyDescent="0.25">
      <c r="A33" s="127"/>
      <c r="B33" s="154" t="s">
        <v>59</v>
      </c>
      <c r="C33" s="146"/>
      <c r="D33" s="173">
        <f>SUM(_xlfn.ANCHORARRAY(D34))</f>
        <v>18</v>
      </c>
      <c r="E33" s="175">
        <f>SUM(E4:E32)</f>
        <v>129</v>
      </c>
      <c r="F33"/>
      <c r="H33" s="166">
        <f>IF(D33&gt;=1,1,0)</f>
        <v>1</v>
      </c>
      <c r="I33" s="57"/>
      <c r="J33" s="8"/>
      <c r="K33" s="146"/>
      <c r="L33" s="173">
        <f>SUM(_xlfn.ANCHORARRAY(L34))</f>
        <v>16</v>
      </c>
      <c r="M33" s="175">
        <f>SUM(M4:M32)</f>
        <v>133</v>
      </c>
      <c r="N33"/>
      <c r="P33" s="152">
        <f>IF(L33&gt;=1,1,0)</f>
        <v>1</v>
      </c>
      <c r="Q33" s="57"/>
      <c r="R33" s="8"/>
      <c r="S33" s="146"/>
      <c r="T33" s="173">
        <f>SUM(_xlfn.ANCHORARRAY(T34))</f>
        <v>16</v>
      </c>
      <c r="U33" s="175">
        <f>SUM(U4:U32)</f>
        <v>127</v>
      </c>
      <c r="V33"/>
      <c r="X33" s="152">
        <f>IF(T33&gt;=1,1,0)</f>
        <v>1</v>
      </c>
      <c r="Y33" s="57"/>
      <c r="Z33" s="8"/>
      <c r="AA33" s="146"/>
      <c r="AB33" s="173">
        <f>SUM(_xlfn.ANCHORARRAY(AB34))</f>
        <v>17</v>
      </c>
      <c r="AC33" s="175">
        <f>SUM(AC4:AC32)</f>
        <v>118</v>
      </c>
      <c r="AD33"/>
      <c r="AF33" s="152">
        <f>IF(AB33&gt;=1,1,0)</f>
        <v>1</v>
      </c>
      <c r="AG33" s="57"/>
      <c r="AH33" s="8"/>
      <c r="AI33" s="146"/>
      <c r="AJ33" s="173">
        <f>SUM(_xlfn.ANCHORARRAY(AJ34))</f>
        <v>19</v>
      </c>
      <c r="AK33" s="175">
        <f>SUM(AK4:AK32)</f>
        <v>89</v>
      </c>
      <c r="AL33"/>
      <c r="AM33" s="55"/>
      <c r="AN33" s="152">
        <f>IF(AJ33&gt;=1,1,0)</f>
        <v>1</v>
      </c>
      <c r="AO33" s="57"/>
      <c r="AP33" s="8"/>
      <c r="AQ33" s="146"/>
      <c r="AR33" s="173">
        <f>SUM(_xlfn.ANCHORARRAY(AR34))</f>
        <v>15</v>
      </c>
      <c r="AS33" s="175">
        <f>SUM(AS4:AS32)</f>
        <v>111</v>
      </c>
      <c r="AT33"/>
      <c r="AV33" s="152">
        <f>IF(AR33&gt;=1,1,0)</f>
        <v>1</v>
      </c>
      <c r="AW33" s="57"/>
      <c r="AX33" s="8"/>
      <c r="AY33" s="146"/>
      <c r="AZ33" s="173">
        <f>SUM(_xlfn.ANCHORARRAY(AZ34))</f>
        <v>15</v>
      </c>
      <c r="BA33" s="175">
        <f>SUM(BA4:BA32)</f>
        <v>143</v>
      </c>
      <c r="BB33"/>
      <c r="BD33" s="152">
        <f>IF(AZ33&gt;=1,1,0)</f>
        <v>1</v>
      </c>
      <c r="BE33" s="57"/>
      <c r="BF33" s="8"/>
      <c r="BG33" s="146"/>
      <c r="BH33" s="173">
        <f>SUM(_xlfn.ANCHORARRAY(BH34))</f>
        <v>18</v>
      </c>
      <c r="BI33" s="175">
        <f>SUM(BI4:BI32)</f>
        <v>159</v>
      </c>
      <c r="BJ33"/>
      <c r="BL33" s="152">
        <f>IF(BH33&gt;=1,1,0)</f>
        <v>1</v>
      </c>
      <c r="BM33" s="57"/>
      <c r="BN33" s="8"/>
      <c r="BO33" s="146"/>
      <c r="BP33" s="173">
        <f>SUM(_xlfn.ANCHORARRAY(BP34))</f>
        <v>19</v>
      </c>
      <c r="BQ33" s="175">
        <f>SUM(BQ4:BQ32)</f>
        <v>147</v>
      </c>
      <c r="BR33"/>
      <c r="BT33" s="152">
        <f>IF(BP33&gt;=1,1,0)</f>
        <v>1</v>
      </c>
      <c r="BU33" s="57"/>
      <c r="BV33" s="8"/>
      <c r="BW33" s="146"/>
      <c r="BX33" s="173">
        <f>SUM(_xlfn.ANCHORARRAY(BX34))</f>
        <v>17</v>
      </c>
      <c r="BY33" s="175">
        <f>SUM(BY4:BY32)</f>
        <v>195</v>
      </c>
      <c r="BZ33"/>
      <c r="CB33" s="152">
        <f>IF(BX33&gt;=1,1,0)</f>
        <v>1</v>
      </c>
      <c r="CC33" s="57"/>
      <c r="CD33" s="8"/>
      <c r="CE33" s="146"/>
      <c r="CF33" s="173">
        <f>SUM(_xlfn.ANCHORARRAY(CF34))</f>
        <v>0</v>
      </c>
      <c r="CG33" s="175">
        <f>SUM(CG4:CG32)</f>
        <v>0</v>
      </c>
      <c r="CH33"/>
      <c r="CJ33" s="152">
        <f>IF(CF33&gt;=1,1,0)</f>
        <v>0</v>
      </c>
      <c r="CK33" s="57"/>
      <c r="CL33" s="8"/>
      <c r="CM33" s="146"/>
      <c r="CN33" s="173">
        <f>SUM(_xlfn.ANCHORARRAY(CN34))</f>
        <v>0</v>
      </c>
      <c r="CO33" s="175">
        <f>SUM(CO4:CO32)</f>
        <v>0</v>
      </c>
      <c r="CP33"/>
      <c r="CR33" s="152">
        <f>IF(CN33&gt;=1,1,0)</f>
        <v>0</v>
      </c>
      <c r="CS33" s="57"/>
      <c r="CT33" s="8"/>
      <c r="CU33" s="146"/>
      <c r="CV33" s="173">
        <f>SUM(_xlfn.ANCHORARRAY(CV34))</f>
        <v>0</v>
      </c>
      <c r="CW33" s="175">
        <f>SUM(CW4:CW32)</f>
        <v>0</v>
      </c>
      <c r="CX33"/>
      <c r="CY33" s="55"/>
      <c r="CZ33" s="153">
        <f>IF(CV33&gt;=1,1,0)</f>
        <v>0</v>
      </c>
      <c r="DX33" s="8"/>
    </row>
    <row r="34" spans="1:129" x14ac:dyDescent="0.25">
      <c r="A34" s="127"/>
      <c r="B34" s="151" t="s">
        <v>62</v>
      </c>
      <c r="D34" s="174" cm="1">
        <f t="array" ref="D34:D62">IF(D4:D32&gt;=1,1,0)</f>
        <v>1</v>
      </c>
      <c r="E34" s="55" t="s">
        <v>27</v>
      </c>
      <c r="F34"/>
      <c r="G34" s="88">
        <v>13</v>
      </c>
      <c r="I34" s="57"/>
      <c r="J34" s="8"/>
      <c r="K34" s="8"/>
      <c r="L34" s="176" cm="1">
        <f t="array" ref="L34:L62">IF(L4:L32&gt;=1,1,0)</f>
        <v>1</v>
      </c>
      <c r="M34" s="55" t="s">
        <v>27</v>
      </c>
      <c r="N34"/>
      <c r="O34" s="88">
        <v>13</v>
      </c>
      <c r="Q34" s="57"/>
      <c r="R34" s="8"/>
      <c r="S34" s="8"/>
      <c r="T34" s="176" cm="1">
        <f t="array" ref="T34:T62">IF(T4:T32&gt;=1,1,0)</f>
        <v>1</v>
      </c>
      <c r="U34" s="55" t="s">
        <v>27</v>
      </c>
      <c r="V34"/>
      <c r="W34" s="88">
        <v>25</v>
      </c>
      <c r="Y34" s="57"/>
      <c r="Z34" s="8"/>
      <c r="AA34" s="8"/>
      <c r="AB34" s="176" cm="1">
        <f t="array" ref="AB34:AB62">IF(AB4:AB32&gt;=1,1,0)</f>
        <v>1</v>
      </c>
      <c r="AC34" s="55" t="s">
        <v>27</v>
      </c>
      <c r="AD34"/>
      <c r="AE34" s="88">
        <v>16</v>
      </c>
      <c r="AG34" s="57"/>
      <c r="AH34" s="8"/>
      <c r="AI34" s="8"/>
      <c r="AJ34" s="176" cm="1">
        <f t="array" ref="AJ34:AJ62">IF(AJ4:AJ32&gt;=1,1,0)</f>
        <v>1</v>
      </c>
      <c r="AK34" s="55" t="s">
        <v>27</v>
      </c>
      <c r="AL34"/>
      <c r="AM34" s="88">
        <v>16</v>
      </c>
      <c r="AO34" s="57"/>
      <c r="AP34" s="8"/>
      <c r="AQ34" s="8"/>
      <c r="AR34" s="176" cm="1">
        <f t="array" ref="AR34:AR62">IF(AR4:AR32&gt;=1,1,0)</f>
        <v>1</v>
      </c>
      <c r="AS34" s="55" t="s">
        <v>27</v>
      </c>
      <c r="AT34"/>
      <c r="AU34" s="88">
        <v>13</v>
      </c>
      <c r="AW34" s="57"/>
      <c r="AX34" s="8"/>
      <c r="AY34" s="8"/>
      <c r="AZ34" s="176" cm="1">
        <f t="array" ref="AZ34:AZ62">IF(AZ4:AZ32&gt;=1,1,0)</f>
        <v>0</v>
      </c>
      <c r="BA34" s="55" t="s">
        <v>27</v>
      </c>
      <c r="BB34"/>
      <c r="BC34" s="88">
        <v>13</v>
      </c>
      <c r="BE34" s="57"/>
      <c r="BF34" s="8"/>
      <c r="BG34" s="8"/>
      <c r="BH34" s="174" cm="1">
        <f t="array" ref="BH34:BH62">IF(BH4:BH32&gt;=1,1,0)</f>
        <v>1</v>
      </c>
      <c r="BI34" s="55" t="s">
        <v>27</v>
      </c>
      <c r="BJ34"/>
      <c r="BK34" s="88">
        <v>26</v>
      </c>
      <c r="BM34" s="57"/>
      <c r="BN34" s="8"/>
      <c r="BO34" s="8"/>
      <c r="BP34" s="176" cm="1">
        <f t="array" ref="BP34:BP62">IF(BP4:BP32&gt;=1,1,0)</f>
        <v>1</v>
      </c>
      <c r="BQ34" s="55" t="s">
        <v>27</v>
      </c>
      <c r="BR34"/>
      <c r="BS34" s="88">
        <v>37</v>
      </c>
      <c r="BU34" s="57"/>
      <c r="BV34" s="8"/>
      <c r="BW34" s="8"/>
      <c r="BX34" s="176" cm="1">
        <f t="array" ref="BX34:BX62">IF(BX4:BX32&gt;=1,1,0)</f>
        <v>1</v>
      </c>
      <c r="BY34" s="55" t="s">
        <v>27</v>
      </c>
      <c r="BZ34"/>
      <c r="CA34" s="88">
        <v>13</v>
      </c>
      <c r="CC34" s="57"/>
      <c r="CD34" s="8"/>
      <c r="CE34" s="8"/>
      <c r="CF34" s="176" cm="1">
        <f t="array" ref="CF34:CF62">IF(CF4:CF32&gt;=1,1,0)</f>
        <v>0</v>
      </c>
      <c r="CG34" s="55" t="s">
        <v>27</v>
      </c>
      <c r="CH34"/>
      <c r="CI34" s="88"/>
      <c r="CK34" s="57"/>
      <c r="CL34" s="8"/>
      <c r="CM34" s="8"/>
      <c r="CN34" s="176" cm="1">
        <f t="array" ref="CN34:CN62">IF(CN4:CN32&gt;=1,1,0)</f>
        <v>0</v>
      </c>
      <c r="CO34" s="55" t="s">
        <v>27</v>
      </c>
      <c r="CP34"/>
      <c r="CQ34" s="88"/>
      <c r="CS34" s="57"/>
      <c r="CT34" s="8"/>
      <c r="CU34" s="8"/>
      <c r="CV34" s="176" cm="1">
        <f t="array" ref="CV34:CV62">IF(CV4:CV32&gt;=1,1,0)</f>
        <v>0</v>
      </c>
      <c r="CW34" s="55" t="s">
        <v>27</v>
      </c>
      <c r="CX34"/>
      <c r="CY34" s="88"/>
      <c r="CZ34"/>
      <c r="DF34" s="28" t="s">
        <v>42</v>
      </c>
      <c r="DG34" s="134" t="s">
        <v>27</v>
      </c>
      <c r="DH34" s="32"/>
      <c r="DI34" s="30">
        <f t="shared" ref="DI34:DI46" si="119">SUM(G34+O34+W34+AE34+AM34+AU34+BC34+BK34+BS34+CA34+CI34+CQ34+CY34)</f>
        <v>185</v>
      </c>
      <c r="DJ34" s="118"/>
      <c r="DK34" s="38"/>
      <c r="DL34" s="38"/>
      <c r="DX34" s="19"/>
      <c r="DY34" t="s">
        <v>44</v>
      </c>
    </row>
    <row r="35" spans="1:129" x14ac:dyDescent="0.25">
      <c r="D35" s="174">
        <v>1</v>
      </c>
      <c r="E35" s="55" t="s">
        <v>26</v>
      </c>
      <c r="F35"/>
      <c r="G35" s="88">
        <v>28</v>
      </c>
      <c r="I35" s="57"/>
      <c r="J35" s="8"/>
      <c r="K35" s="152"/>
      <c r="L35" s="176">
        <v>1</v>
      </c>
      <c r="M35" s="55" t="s">
        <v>26</v>
      </c>
      <c r="N35"/>
      <c r="O35" s="88">
        <v>72</v>
      </c>
      <c r="Q35" s="57"/>
      <c r="R35" s="8"/>
      <c r="S35" s="8"/>
      <c r="T35" s="176">
        <v>0</v>
      </c>
      <c r="U35" s="55" t="s">
        <v>26</v>
      </c>
      <c r="V35"/>
      <c r="W35" s="88">
        <v>50</v>
      </c>
      <c r="Y35" s="57"/>
      <c r="Z35" s="8"/>
      <c r="AA35" s="8"/>
      <c r="AB35" s="176">
        <v>1</v>
      </c>
      <c r="AC35" s="55" t="s">
        <v>26</v>
      </c>
      <c r="AD35"/>
      <c r="AE35" s="88">
        <v>22</v>
      </c>
      <c r="AG35" s="57"/>
      <c r="AH35" s="8"/>
      <c r="AI35" s="8"/>
      <c r="AJ35" s="176">
        <v>1</v>
      </c>
      <c r="AK35" s="55" t="s">
        <v>26</v>
      </c>
      <c r="AL35"/>
      <c r="AM35" s="88">
        <v>17</v>
      </c>
      <c r="AO35" s="57"/>
      <c r="AP35" s="8"/>
      <c r="AQ35" s="8"/>
      <c r="AR35" s="176">
        <v>1</v>
      </c>
      <c r="AS35" s="55" t="s">
        <v>26</v>
      </c>
      <c r="AT35"/>
      <c r="AU35" s="88">
        <v>28</v>
      </c>
      <c r="AW35" s="57"/>
      <c r="AX35" s="8"/>
      <c r="AY35" s="8"/>
      <c r="AZ35" s="176">
        <v>1</v>
      </c>
      <c r="BA35" s="55" t="s">
        <v>26</v>
      </c>
      <c r="BB35"/>
      <c r="BC35" s="88">
        <v>28</v>
      </c>
      <c r="BE35" s="57"/>
      <c r="BF35" s="8"/>
      <c r="BG35" s="8"/>
      <c r="BH35" s="174">
        <v>1</v>
      </c>
      <c r="BI35" s="55" t="s">
        <v>26</v>
      </c>
      <c r="BJ35"/>
      <c r="BK35" s="88">
        <v>29</v>
      </c>
      <c r="BM35" s="57"/>
      <c r="BN35" s="8"/>
      <c r="BO35" s="8"/>
      <c r="BP35" s="176">
        <v>1</v>
      </c>
      <c r="BQ35" s="55" t="s">
        <v>26</v>
      </c>
      <c r="BR35"/>
      <c r="BS35" s="88">
        <v>1</v>
      </c>
      <c r="BU35" s="57"/>
      <c r="BV35" s="8"/>
      <c r="BW35" s="8"/>
      <c r="BX35" s="176">
        <v>1</v>
      </c>
      <c r="BY35" s="55" t="s">
        <v>26</v>
      </c>
      <c r="BZ35"/>
      <c r="CA35" s="88">
        <v>28</v>
      </c>
      <c r="CC35" s="57"/>
      <c r="CD35" s="8"/>
      <c r="CE35" s="8"/>
      <c r="CF35" s="176">
        <v>0</v>
      </c>
      <c r="CG35" s="55" t="s">
        <v>26</v>
      </c>
      <c r="CH35"/>
      <c r="CI35" s="88"/>
      <c r="CK35" s="57"/>
      <c r="CL35" s="8"/>
      <c r="CM35" s="8"/>
      <c r="CN35" s="176">
        <v>0</v>
      </c>
      <c r="CO35" s="55" t="s">
        <v>26</v>
      </c>
      <c r="CP35"/>
      <c r="CQ35" s="88"/>
      <c r="CS35" s="57"/>
      <c r="CT35" s="8"/>
      <c r="CU35" s="8"/>
      <c r="CV35" s="176">
        <v>0</v>
      </c>
      <c r="CW35" s="55" t="s">
        <v>26</v>
      </c>
      <c r="CX35"/>
      <c r="CY35" s="88"/>
      <c r="CZ35"/>
      <c r="DG35" s="135" t="s">
        <v>26</v>
      </c>
      <c r="DH35" s="112"/>
      <c r="DI35" s="48">
        <f t="shared" si="119"/>
        <v>303</v>
      </c>
      <c r="DU35" s="168">
        <f>SUM(H33+P33+X33+AF33+AN33+AV33+BD33+BL33+BT33+CB33+CJ33+CR33+CZ33)</f>
        <v>10</v>
      </c>
    </row>
    <row r="36" spans="1:129" x14ac:dyDescent="0.25">
      <c r="D36" s="174">
        <v>1</v>
      </c>
      <c r="E36" s="55" t="s">
        <v>31</v>
      </c>
      <c r="F36"/>
      <c r="G36" s="88">
        <v>9</v>
      </c>
      <c r="I36" s="57"/>
      <c r="J36" s="8"/>
      <c r="K36" s="152"/>
      <c r="L36" s="176">
        <v>1</v>
      </c>
      <c r="M36" s="55" t="s">
        <v>31</v>
      </c>
      <c r="N36"/>
      <c r="O36" s="88">
        <v>14</v>
      </c>
      <c r="Q36" s="57"/>
      <c r="R36" s="8"/>
      <c r="S36" s="8"/>
      <c r="T36" s="176">
        <v>1</v>
      </c>
      <c r="U36" s="55" t="s">
        <v>31</v>
      </c>
      <c r="V36"/>
      <c r="W36" s="88">
        <v>16</v>
      </c>
      <c r="Y36" s="57"/>
      <c r="Z36" s="8"/>
      <c r="AA36" s="8"/>
      <c r="AB36" s="176">
        <v>1</v>
      </c>
      <c r="AC36" s="55" t="s">
        <v>31</v>
      </c>
      <c r="AD36"/>
      <c r="AE36" s="88">
        <v>30</v>
      </c>
      <c r="AG36" s="57"/>
      <c r="AH36" s="8"/>
      <c r="AI36" s="8"/>
      <c r="AJ36" s="176">
        <v>0</v>
      </c>
      <c r="AK36" s="55" t="s">
        <v>31</v>
      </c>
      <c r="AL36"/>
      <c r="AM36" s="88">
        <v>15</v>
      </c>
      <c r="AO36" s="57"/>
      <c r="AP36" s="8"/>
      <c r="AQ36" s="8"/>
      <c r="AR36" s="176">
        <v>1</v>
      </c>
      <c r="AS36" s="55" t="s">
        <v>31</v>
      </c>
      <c r="AT36"/>
      <c r="AU36" s="88">
        <v>9</v>
      </c>
      <c r="AW36" s="57"/>
      <c r="AX36" s="8"/>
      <c r="AY36" s="8"/>
      <c r="AZ36" s="176">
        <v>1</v>
      </c>
      <c r="BA36" s="55" t="s">
        <v>31</v>
      </c>
      <c r="BB36"/>
      <c r="BC36" s="88">
        <v>9</v>
      </c>
      <c r="BE36" s="57"/>
      <c r="BF36" s="8"/>
      <c r="BG36" s="8"/>
      <c r="BH36" s="174">
        <v>1</v>
      </c>
      <c r="BI36" s="55" t="s">
        <v>31</v>
      </c>
      <c r="BJ36"/>
      <c r="BK36" s="88">
        <v>41</v>
      </c>
      <c r="BM36" s="57"/>
      <c r="BN36" s="8"/>
      <c r="BO36" s="8"/>
      <c r="BP36" s="176">
        <v>1</v>
      </c>
      <c r="BQ36" s="55" t="s">
        <v>31</v>
      </c>
      <c r="BR36"/>
      <c r="BS36" s="88">
        <v>21</v>
      </c>
      <c r="BU36" s="57"/>
      <c r="BV36" s="8"/>
      <c r="BW36" s="8"/>
      <c r="BX36" s="176">
        <v>0</v>
      </c>
      <c r="BY36" s="55" t="s">
        <v>31</v>
      </c>
      <c r="BZ36"/>
      <c r="CA36" s="88">
        <v>9</v>
      </c>
      <c r="CC36" s="57"/>
      <c r="CD36" s="8"/>
      <c r="CE36" s="8"/>
      <c r="CF36" s="176">
        <v>0</v>
      </c>
      <c r="CG36" s="55" t="s">
        <v>31</v>
      </c>
      <c r="CH36"/>
      <c r="CI36" s="88"/>
      <c r="CK36" s="57"/>
      <c r="CL36" s="8"/>
      <c r="CM36" s="8"/>
      <c r="CN36" s="176">
        <v>0</v>
      </c>
      <c r="CO36" s="55" t="s">
        <v>31</v>
      </c>
      <c r="CP36"/>
      <c r="CQ36" s="88"/>
      <c r="CS36" s="57"/>
      <c r="CT36" s="8"/>
      <c r="CU36" s="8"/>
      <c r="CV36" s="176">
        <v>0</v>
      </c>
      <c r="CW36" s="55" t="s">
        <v>31</v>
      </c>
      <c r="CX36"/>
      <c r="CY36" s="88"/>
      <c r="CZ36"/>
      <c r="DG36" s="134" t="s">
        <v>31</v>
      </c>
      <c r="DH36" s="32"/>
      <c r="DI36" s="48">
        <f t="shared" si="119"/>
        <v>173</v>
      </c>
      <c r="DT36" s="162"/>
      <c r="DU36" s="167">
        <f>SUM(D33+L33+T33+AB33+AJ33+AR33+AZ33+BH33+BP33+BX33+CF33+CN33+CV33)</f>
        <v>170</v>
      </c>
    </row>
    <row r="37" spans="1:129" x14ac:dyDescent="0.25">
      <c r="D37" s="174">
        <v>1</v>
      </c>
      <c r="E37" s="55" t="s">
        <v>28</v>
      </c>
      <c r="F37"/>
      <c r="G37" s="88">
        <v>1</v>
      </c>
      <c r="I37" s="57"/>
      <c r="J37" s="8"/>
      <c r="K37" s="152"/>
      <c r="L37" s="176">
        <v>1</v>
      </c>
      <c r="M37" s="55" t="s">
        <v>28</v>
      </c>
      <c r="N37"/>
      <c r="O37" s="88">
        <v>2</v>
      </c>
      <c r="Q37" s="57"/>
      <c r="R37" s="8"/>
      <c r="S37" s="8"/>
      <c r="T37" s="176">
        <v>1</v>
      </c>
      <c r="U37" s="55" t="s">
        <v>28</v>
      </c>
      <c r="V37"/>
      <c r="W37" s="88">
        <v>3</v>
      </c>
      <c r="Y37" s="57"/>
      <c r="Z37" s="8"/>
      <c r="AA37" s="8"/>
      <c r="AB37" s="176">
        <v>1</v>
      </c>
      <c r="AC37" s="55" t="s">
        <v>28</v>
      </c>
      <c r="AD37"/>
      <c r="AE37" s="88"/>
      <c r="AG37" s="57"/>
      <c r="AH37" s="8"/>
      <c r="AI37" s="8"/>
      <c r="AJ37" s="176">
        <v>1</v>
      </c>
      <c r="AK37" s="55" t="s">
        <v>28</v>
      </c>
      <c r="AL37"/>
      <c r="AM37" s="88">
        <v>2</v>
      </c>
      <c r="AO37" s="57"/>
      <c r="AP37" s="8"/>
      <c r="AQ37" s="8"/>
      <c r="AR37" s="176">
        <v>0</v>
      </c>
      <c r="AS37" s="55" t="s">
        <v>28</v>
      </c>
      <c r="AT37"/>
      <c r="AU37" s="88">
        <v>1</v>
      </c>
      <c r="AW37" s="57"/>
      <c r="AX37" s="8"/>
      <c r="AY37" s="8"/>
      <c r="AZ37" s="176">
        <v>1</v>
      </c>
      <c r="BA37" s="55" t="s">
        <v>28</v>
      </c>
      <c r="BB37"/>
      <c r="BC37" s="88">
        <v>1</v>
      </c>
      <c r="BE37" s="57"/>
      <c r="BF37" s="8"/>
      <c r="BG37" s="8"/>
      <c r="BH37" s="174">
        <v>1</v>
      </c>
      <c r="BI37" s="55" t="s">
        <v>28</v>
      </c>
      <c r="BJ37"/>
      <c r="BK37" s="88">
        <v>5</v>
      </c>
      <c r="BM37" s="57"/>
      <c r="BN37" s="8"/>
      <c r="BO37" s="8"/>
      <c r="BP37" s="176">
        <v>1</v>
      </c>
      <c r="BQ37" s="55" t="s">
        <v>28</v>
      </c>
      <c r="BR37"/>
      <c r="BS37" s="88">
        <v>6</v>
      </c>
      <c r="BU37" s="57"/>
      <c r="BV37" s="8"/>
      <c r="BW37" s="8"/>
      <c r="BX37" s="176">
        <v>0</v>
      </c>
      <c r="BY37" s="55" t="s">
        <v>28</v>
      </c>
      <c r="BZ37"/>
      <c r="CA37" s="88">
        <v>1</v>
      </c>
      <c r="CC37" s="57"/>
      <c r="CD37" s="8"/>
      <c r="CE37" s="8"/>
      <c r="CF37" s="176">
        <v>0</v>
      </c>
      <c r="CG37" s="55" t="s">
        <v>28</v>
      </c>
      <c r="CH37"/>
      <c r="CI37" s="88"/>
      <c r="CK37" s="57"/>
      <c r="CL37" s="8"/>
      <c r="CM37" s="8"/>
      <c r="CN37" s="176">
        <v>0</v>
      </c>
      <c r="CO37" s="55" t="s">
        <v>28</v>
      </c>
      <c r="CP37"/>
      <c r="CQ37" s="88"/>
      <c r="CS37" s="57"/>
      <c r="CT37" s="8"/>
      <c r="CU37" s="8"/>
      <c r="CV37" s="176">
        <v>0</v>
      </c>
      <c r="CW37" s="55" t="s">
        <v>28</v>
      </c>
      <c r="CX37"/>
      <c r="CY37" s="88"/>
      <c r="CZ37"/>
      <c r="DG37" s="135" t="s">
        <v>28</v>
      </c>
      <c r="DH37" s="112"/>
      <c r="DI37" s="48">
        <f t="shared" si="119"/>
        <v>22</v>
      </c>
      <c r="DT37" s="163"/>
    </row>
    <row r="38" spans="1:129" x14ac:dyDescent="0.25">
      <c r="D38" s="174">
        <v>1</v>
      </c>
      <c r="E38" s="55" t="s">
        <v>29</v>
      </c>
      <c r="F38"/>
      <c r="G38" s="88">
        <v>28</v>
      </c>
      <c r="I38" s="57"/>
      <c r="J38" s="8"/>
      <c r="K38" s="152"/>
      <c r="L38" s="176">
        <v>1</v>
      </c>
      <c r="M38" s="55" t="s">
        <v>29</v>
      </c>
      <c r="N38"/>
      <c r="O38" s="88">
        <v>18</v>
      </c>
      <c r="Q38" s="57"/>
      <c r="R38" s="8"/>
      <c r="S38" s="8"/>
      <c r="T38" s="176">
        <v>1</v>
      </c>
      <c r="U38" s="55" t="s">
        <v>29</v>
      </c>
      <c r="V38"/>
      <c r="W38" s="88">
        <v>19</v>
      </c>
      <c r="Y38" s="57"/>
      <c r="Z38" s="8"/>
      <c r="AA38" s="8"/>
      <c r="AB38" s="176">
        <v>1</v>
      </c>
      <c r="AC38" s="55" t="s">
        <v>29</v>
      </c>
      <c r="AD38"/>
      <c r="AE38" s="88">
        <v>17</v>
      </c>
      <c r="AG38" s="57"/>
      <c r="AH38" s="8"/>
      <c r="AI38" s="8"/>
      <c r="AJ38" s="176">
        <v>1</v>
      </c>
      <c r="AK38" s="55" t="s">
        <v>29</v>
      </c>
      <c r="AL38"/>
      <c r="AM38" s="88">
        <v>18</v>
      </c>
      <c r="AO38" s="57"/>
      <c r="AP38" s="8"/>
      <c r="AQ38" s="8"/>
      <c r="AR38" s="176">
        <v>1</v>
      </c>
      <c r="AS38" s="55" t="s">
        <v>29</v>
      </c>
      <c r="AT38"/>
      <c r="AU38" s="88">
        <v>28</v>
      </c>
      <c r="AW38" s="57"/>
      <c r="AX38" s="8"/>
      <c r="AY38" s="8"/>
      <c r="AZ38" s="176">
        <v>1</v>
      </c>
      <c r="BA38" s="55" t="s">
        <v>29</v>
      </c>
      <c r="BB38"/>
      <c r="BC38" s="88">
        <v>28</v>
      </c>
      <c r="BE38" s="57"/>
      <c r="BF38" s="8"/>
      <c r="BG38" s="8"/>
      <c r="BH38" s="174">
        <v>1</v>
      </c>
      <c r="BI38" s="55" t="s">
        <v>29</v>
      </c>
      <c r="BJ38"/>
      <c r="BK38" s="88">
        <v>14</v>
      </c>
      <c r="BM38" s="57"/>
      <c r="BN38" s="8"/>
      <c r="BO38" s="8"/>
      <c r="BP38" s="176">
        <v>1</v>
      </c>
      <c r="BQ38" s="55" t="s">
        <v>29</v>
      </c>
      <c r="BR38"/>
      <c r="BS38" s="88">
        <v>9</v>
      </c>
      <c r="BU38" s="57"/>
      <c r="BV38" s="8"/>
      <c r="BW38" s="8"/>
      <c r="BX38" s="176">
        <v>1</v>
      </c>
      <c r="BY38" s="55" t="s">
        <v>29</v>
      </c>
      <c r="BZ38"/>
      <c r="CA38" s="88">
        <v>28</v>
      </c>
      <c r="CC38" s="57"/>
      <c r="CD38" s="8"/>
      <c r="CE38" s="8"/>
      <c r="CF38" s="176">
        <v>0</v>
      </c>
      <c r="CG38" s="55" t="s">
        <v>29</v>
      </c>
      <c r="CH38"/>
      <c r="CI38" s="88"/>
      <c r="CK38" s="57"/>
      <c r="CL38" s="8"/>
      <c r="CM38" s="8"/>
      <c r="CN38" s="176">
        <v>0</v>
      </c>
      <c r="CO38" s="55" t="s">
        <v>29</v>
      </c>
      <c r="CP38"/>
      <c r="CQ38" s="88"/>
      <c r="CS38" s="57"/>
      <c r="CT38" s="8"/>
      <c r="CU38" s="8"/>
      <c r="CV38" s="176">
        <v>0</v>
      </c>
      <c r="CW38" s="55" t="s">
        <v>29</v>
      </c>
      <c r="CX38"/>
      <c r="CY38" s="88"/>
      <c r="CZ38"/>
      <c r="DG38" s="134" t="s">
        <v>29</v>
      </c>
      <c r="DH38" s="32"/>
      <c r="DI38" s="48">
        <f t="shared" si="119"/>
        <v>207</v>
      </c>
      <c r="DT38" s="155" t="s">
        <v>61</v>
      </c>
      <c r="DU38" s="169">
        <f>IF(DU35,DU36/DU35,0)</f>
        <v>17</v>
      </c>
    </row>
    <row r="39" spans="1:129" x14ac:dyDescent="0.25">
      <c r="D39" s="174">
        <v>0</v>
      </c>
      <c r="E39" s="55" t="s">
        <v>30</v>
      </c>
      <c r="F39"/>
      <c r="G39" s="88">
        <v>7</v>
      </c>
      <c r="I39" s="57"/>
      <c r="J39" s="8"/>
      <c r="K39" s="152"/>
      <c r="L39" s="176">
        <v>0</v>
      </c>
      <c r="M39" s="55" t="s">
        <v>30</v>
      </c>
      <c r="N39"/>
      <c r="O39" s="88">
        <v>12</v>
      </c>
      <c r="Q39" s="57"/>
      <c r="R39" s="8"/>
      <c r="S39" s="8"/>
      <c r="T39" s="176">
        <v>0</v>
      </c>
      <c r="U39" s="55" t="s">
        <v>30</v>
      </c>
      <c r="V39"/>
      <c r="W39" s="88">
        <v>14</v>
      </c>
      <c r="Y39" s="57"/>
      <c r="Z39" s="8"/>
      <c r="AA39" s="8"/>
      <c r="AB39" s="176">
        <v>0</v>
      </c>
      <c r="AC39" s="55" t="s">
        <v>30</v>
      </c>
      <c r="AD39"/>
      <c r="AE39" s="88">
        <v>11</v>
      </c>
      <c r="AG39" s="57"/>
      <c r="AH39" s="8"/>
      <c r="AI39" s="8"/>
      <c r="AJ39" s="176">
        <v>0</v>
      </c>
      <c r="AK39" s="55" t="s">
        <v>30</v>
      </c>
      <c r="AL39"/>
      <c r="AM39" s="88">
        <v>20</v>
      </c>
      <c r="AO39" s="57"/>
      <c r="AP39" s="8"/>
      <c r="AQ39" s="8"/>
      <c r="AR39" s="176">
        <v>1</v>
      </c>
      <c r="AS39" s="55" t="s">
        <v>30</v>
      </c>
      <c r="AT39"/>
      <c r="AU39" s="88">
        <v>7</v>
      </c>
      <c r="AW39" s="57"/>
      <c r="AX39" s="8"/>
      <c r="AY39" s="8"/>
      <c r="AZ39" s="176">
        <v>0</v>
      </c>
      <c r="BA39" s="55" t="s">
        <v>30</v>
      </c>
      <c r="BB39"/>
      <c r="BC39" s="88">
        <v>7</v>
      </c>
      <c r="BE39" s="57"/>
      <c r="BF39" s="8"/>
      <c r="BG39" s="8"/>
      <c r="BH39" s="174">
        <v>1</v>
      </c>
      <c r="BI39" s="55" t="s">
        <v>30</v>
      </c>
      <c r="BJ39"/>
      <c r="BK39" s="88">
        <v>26</v>
      </c>
      <c r="BM39" s="57"/>
      <c r="BN39" s="8"/>
      <c r="BO39" s="8"/>
      <c r="BP39" s="176">
        <v>0</v>
      </c>
      <c r="BQ39" s="55" t="s">
        <v>30</v>
      </c>
      <c r="BR39"/>
      <c r="BS39" s="88">
        <v>18</v>
      </c>
      <c r="BU39" s="57"/>
      <c r="BV39" s="8"/>
      <c r="BW39" s="8"/>
      <c r="BX39" s="176">
        <v>1</v>
      </c>
      <c r="BY39" s="55" t="s">
        <v>30</v>
      </c>
      <c r="BZ39"/>
      <c r="CA39" s="88">
        <v>7</v>
      </c>
      <c r="CC39" s="57"/>
      <c r="CD39" s="8"/>
      <c r="CE39" s="8"/>
      <c r="CF39" s="176">
        <v>0</v>
      </c>
      <c r="CG39" s="55" t="s">
        <v>30</v>
      </c>
      <c r="CH39"/>
      <c r="CI39" s="88"/>
      <c r="CK39" s="57"/>
      <c r="CL39" s="8"/>
      <c r="CM39" s="8"/>
      <c r="CN39" s="176">
        <v>0</v>
      </c>
      <c r="CO39" s="55" t="s">
        <v>30</v>
      </c>
      <c r="CP39"/>
      <c r="CQ39" s="88"/>
      <c r="CS39" s="57"/>
      <c r="CT39" s="8"/>
      <c r="CU39" s="8"/>
      <c r="CV39" s="176">
        <v>0</v>
      </c>
      <c r="CW39" s="55" t="s">
        <v>30</v>
      </c>
      <c r="CX39"/>
      <c r="CY39" s="88"/>
      <c r="CZ39"/>
      <c r="DG39" s="135" t="s">
        <v>30</v>
      </c>
      <c r="DH39" s="112"/>
      <c r="DI39" s="48">
        <f t="shared" si="119"/>
        <v>129</v>
      </c>
      <c r="DT39" s="156" t="s">
        <v>63</v>
      </c>
    </row>
    <row r="40" spans="1:129" x14ac:dyDescent="0.25">
      <c r="D40" s="174">
        <v>1</v>
      </c>
      <c r="E40" s="55" t="s">
        <v>32</v>
      </c>
      <c r="F40"/>
      <c r="G40" s="88">
        <v>43</v>
      </c>
      <c r="I40" s="57"/>
      <c r="J40" s="8"/>
      <c r="K40" s="152"/>
      <c r="L40" s="176">
        <v>1</v>
      </c>
      <c r="M40" s="55" t="s">
        <v>32</v>
      </c>
      <c r="N40"/>
      <c r="O40" s="88"/>
      <c r="Q40" s="57"/>
      <c r="R40" s="8"/>
      <c r="S40" s="8"/>
      <c r="T40" s="176">
        <v>1</v>
      </c>
      <c r="U40" s="55" t="s">
        <v>32</v>
      </c>
      <c r="V40"/>
      <c r="W40" s="88"/>
      <c r="Y40" s="57"/>
      <c r="Z40" s="8"/>
      <c r="AA40" s="8"/>
      <c r="AB40" s="176">
        <v>1</v>
      </c>
      <c r="AC40" s="55" t="s">
        <v>32</v>
      </c>
      <c r="AD40"/>
      <c r="AE40" s="88">
        <v>22</v>
      </c>
      <c r="AG40" s="57"/>
      <c r="AH40" s="8"/>
      <c r="AI40" s="8"/>
      <c r="AJ40" s="176">
        <v>1</v>
      </c>
      <c r="AK40" s="55" t="s">
        <v>32</v>
      </c>
      <c r="AL40"/>
      <c r="AM40" s="88"/>
      <c r="AO40" s="57"/>
      <c r="AP40" s="8"/>
      <c r="AQ40" s="8"/>
      <c r="AR40" s="176">
        <v>0</v>
      </c>
      <c r="AS40" s="55" t="s">
        <v>32</v>
      </c>
      <c r="AT40"/>
      <c r="AU40" s="88">
        <v>25</v>
      </c>
      <c r="AW40" s="57"/>
      <c r="AX40" s="8"/>
      <c r="AY40" s="8"/>
      <c r="AZ40" s="176">
        <v>1</v>
      </c>
      <c r="BA40" s="55" t="s">
        <v>32</v>
      </c>
      <c r="BB40"/>
      <c r="BC40" s="88">
        <v>52</v>
      </c>
      <c r="BE40" s="57"/>
      <c r="BF40" s="8"/>
      <c r="BG40" s="8"/>
      <c r="BH40" s="174">
        <v>0</v>
      </c>
      <c r="BI40" s="55" t="s">
        <v>32</v>
      </c>
      <c r="BJ40"/>
      <c r="BK40" s="88">
        <v>12</v>
      </c>
      <c r="BM40" s="57"/>
      <c r="BN40" s="8"/>
      <c r="BO40" s="8"/>
      <c r="BP40" s="176">
        <v>1</v>
      </c>
      <c r="BQ40" s="55" t="s">
        <v>32</v>
      </c>
      <c r="BR40"/>
      <c r="BS40" s="88">
        <v>50</v>
      </c>
      <c r="BU40" s="57"/>
      <c r="BV40" s="8"/>
      <c r="BW40" s="8"/>
      <c r="BX40" s="176">
        <v>1</v>
      </c>
      <c r="BY40" s="55" t="s">
        <v>32</v>
      </c>
      <c r="BZ40"/>
      <c r="CA40" s="88">
        <v>43</v>
      </c>
      <c r="CC40" s="57"/>
      <c r="CD40" s="8"/>
      <c r="CE40" s="8"/>
      <c r="CF40" s="176">
        <v>0</v>
      </c>
      <c r="CG40" s="55" t="s">
        <v>32</v>
      </c>
      <c r="CH40"/>
      <c r="CI40" s="88"/>
      <c r="CK40" s="57"/>
      <c r="CL40" s="8"/>
      <c r="CM40" s="8"/>
      <c r="CN40" s="176">
        <v>0</v>
      </c>
      <c r="CO40" s="55" t="s">
        <v>32</v>
      </c>
      <c r="CP40"/>
      <c r="CQ40" s="88"/>
      <c r="CS40" s="57"/>
      <c r="CT40" s="8"/>
      <c r="CU40" s="8"/>
      <c r="CV40" s="176">
        <v>0</v>
      </c>
      <c r="CW40" s="55" t="s">
        <v>32</v>
      </c>
      <c r="CX40"/>
      <c r="CY40" s="88"/>
      <c r="CZ40"/>
      <c r="DG40" s="134" t="s">
        <v>32</v>
      </c>
      <c r="DH40" s="32"/>
      <c r="DI40" s="48">
        <f t="shared" si="119"/>
        <v>247</v>
      </c>
    </row>
    <row r="41" spans="1:129" x14ac:dyDescent="0.25">
      <c r="D41" s="174">
        <v>0</v>
      </c>
      <c r="E41" s="55" t="s">
        <v>33</v>
      </c>
      <c r="F41"/>
      <c r="G41" s="88"/>
      <c r="I41" s="57"/>
      <c r="J41" s="8"/>
      <c r="K41" s="152"/>
      <c r="L41" s="176">
        <v>0</v>
      </c>
      <c r="M41" s="55" t="s">
        <v>33</v>
      </c>
      <c r="N41"/>
      <c r="O41" s="88"/>
      <c r="Q41" s="57"/>
      <c r="R41" s="8"/>
      <c r="S41" s="8"/>
      <c r="T41" s="176">
        <v>0</v>
      </c>
      <c r="U41" s="55" t="s">
        <v>33</v>
      </c>
      <c r="V41"/>
      <c r="W41" s="88"/>
      <c r="Y41" s="57"/>
      <c r="Z41" s="8"/>
      <c r="AA41" s="8"/>
      <c r="AB41" s="176">
        <v>1</v>
      </c>
      <c r="AC41" s="55" t="s">
        <v>33</v>
      </c>
      <c r="AD41"/>
      <c r="AE41" s="88"/>
      <c r="AG41" s="57"/>
      <c r="AH41" s="8"/>
      <c r="AI41" s="8"/>
      <c r="AJ41" s="176">
        <v>1</v>
      </c>
      <c r="AK41" s="55" t="s">
        <v>33</v>
      </c>
      <c r="AL41"/>
      <c r="AM41" s="88"/>
      <c r="AO41" s="57"/>
      <c r="AP41" s="8"/>
      <c r="AQ41" s="8"/>
      <c r="AR41" s="176">
        <v>0</v>
      </c>
      <c r="AS41" s="55" t="s">
        <v>33</v>
      </c>
      <c r="AT41"/>
      <c r="AU41" s="88"/>
      <c r="AW41" s="57"/>
      <c r="AX41" s="8"/>
      <c r="AY41" s="8"/>
      <c r="AZ41" s="176">
        <v>1</v>
      </c>
      <c r="BA41" s="55" t="s">
        <v>33</v>
      </c>
      <c r="BB41"/>
      <c r="BC41" s="88">
        <v>5</v>
      </c>
      <c r="BE41" s="57"/>
      <c r="BF41" s="8"/>
      <c r="BG41" s="8"/>
      <c r="BH41" s="174">
        <v>0</v>
      </c>
      <c r="BI41" s="55" t="s">
        <v>33</v>
      </c>
      <c r="BJ41"/>
      <c r="BK41" s="88">
        <v>5</v>
      </c>
      <c r="BM41" s="57"/>
      <c r="BN41" s="8"/>
      <c r="BO41" s="8"/>
      <c r="BP41" s="176">
        <v>0</v>
      </c>
      <c r="BQ41" s="55" t="s">
        <v>33</v>
      </c>
      <c r="BR41"/>
      <c r="BS41" s="88">
        <v>3</v>
      </c>
      <c r="BU41" s="57"/>
      <c r="BV41" s="8"/>
      <c r="BW41" s="8"/>
      <c r="BX41" s="176">
        <v>0</v>
      </c>
      <c r="BY41" s="55" t="s">
        <v>33</v>
      </c>
      <c r="BZ41"/>
      <c r="CA41" s="88"/>
      <c r="CC41" s="57"/>
      <c r="CD41" s="8"/>
      <c r="CE41" s="8"/>
      <c r="CF41" s="176">
        <v>0</v>
      </c>
      <c r="CG41" s="55" t="s">
        <v>33</v>
      </c>
      <c r="CH41"/>
      <c r="CI41" s="88"/>
      <c r="CK41" s="57"/>
      <c r="CL41" s="8"/>
      <c r="CM41" s="8"/>
      <c r="CN41" s="176">
        <v>0</v>
      </c>
      <c r="CO41" s="55" t="s">
        <v>33</v>
      </c>
      <c r="CP41"/>
      <c r="CQ41" s="88"/>
      <c r="CS41" s="57"/>
      <c r="CT41" s="8"/>
      <c r="CU41" s="8"/>
      <c r="CV41" s="176">
        <v>0</v>
      </c>
      <c r="CW41" s="55" t="s">
        <v>33</v>
      </c>
      <c r="CX41"/>
      <c r="CY41" s="88"/>
      <c r="CZ41"/>
      <c r="DG41" s="135" t="s">
        <v>33</v>
      </c>
      <c r="DH41" s="112"/>
      <c r="DI41" s="48">
        <f t="shared" si="119"/>
        <v>13</v>
      </c>
    </row>
    <row r="42" spans="1:129" x14ac:dyDescent="0.25">
      <c r="D42" s="174">
        <v>1</v>
      </c>
      <c r="E42" s="55" t="s">
        <v>34</v>
      </c>
      <c r="F42"/>
      <c r="G42" s="88"/>
      <c r="I42" s="57"/>
      <c r="J42" s="8"/>
      <c r="K42" s="152"/>
      <c r="L42" s="176">
        <v>1</v>
      </c>
      <c r="M42" s="55" t="s">
        <v>34</v>
      </c>
      <c r="N42"/>
      <c r="O42" s="88"/>
      <c r="Q42" s="57"/>
      <c r="R42" s="8"/>
      <c r="S42" s="8"/>
      <c r="T42" s="176">
        <v>1</v>
      </c>
      <c r="U42" s="55" t="s">
        <v>34</v>
      </c>
      <c r="V42"/>
      <c r="W42" s="88"/>
      <c r="Y42" s="57"/>
      <c r="Z42" s="8"/>
      <c r="AA42" s="8"/>
      <c r="AB42" s="176">
        <v>1</v>
      </c>
      <c r="AC42" s="55" t="s">
        <v>34</v>
      </c>
      <c r="AD42"/>
      <c r="AE42" s="88"/>
      <c r="AG42" s="57"/>
      <c r="AH42" s="8"/>
      <c r="AI42" s="8"/>
      <c r="AJ42" s="176">
        <v>1</v>
      </c>
      <c r="AK42" s="55" t="s">
        <v>34</v>
      </c>
      <c r="AL42"/>
      <c r="AM42" s="88">
        <v>1</v>
      </c>
      <c r="AO42" s="57"/>
      <c r="AP42" s="8"/>
      <c r="AQ42" s="8"/>
      <c r="AR42" s="176">
        <v>1</v>
      </c>
      <c r="AS42" s="55" t="s">
        <v>34</v>
      </c>
      <c r="AT42"/>
      <c r="AU42" s="88"/>
      <c r="AW42" s="57"/>
      <c r="AX42" s="8"/>
      <c r="AY42" s="8"/>
      <c r="AZ42" s="176">
        <v>1</v>
      </c>
      <c r="BA42" s="55" t="s">
        <v>34</v>
      </c>
      <c r="BB42"/>
      <c r="BC42" s="88"/>
      <c r="BE42" s="57"/>
      <c r="BF42" s="8"/>
      <c r="BG42" s="8"/>
      <c r="BH42" s="174">
        <v>1</v>
      </c>
      <c r="BI42" s="55" t="s">
        <v>34</v>
      </c>
      <c r="BJ42"/>
      <c r="BK42" s="88">
        <v>1</v>
      </c>
      <c r="BM42" s="57"/>
      <c r="BN42" s="8"/>
      <c r="BO42" s="8"/>
      <c r="BP42" s="176">
        <v>1</v>
      </c>
      <c r="BQ42" s="55" t="s">
        <v>34</v>
      </c>
      <c r="BR42"/>
      <c r="BS42" s="88">
        <v>1</v>
      </c>
      <c r="BU42" s="57"/>
      <c r="BV42" s="8"/>
      <c r="BW42" s="8"/>
      <c r="BX42" s="176">
        <v>1</v>
      </c>
      <c r="BY42" s="55" t="s">
        <v>34</v>
      </c>
      <c r="BZ42"/>
      <c r="CA42" s="88"/>
      <c r="CC42" s="57"/>
      <c r="CD42" s="8"/>
      <c r="CE42" s="8"/>
      <c r="CF42" s="176">
        <v>0</v>
      </c>
      <c r="CG42" s="55" t="s">
        <v>34</v>
      </c>
      <c r="CH42"/>
      <c r="CI42" s="88"/>
      <c r="CK42" s="57"/>
      <c r="CL42" s="8"/>
      <c r="CM42" s="8"/>
      <c r="CN42" s="176">
        <v>0</v>
      </c>
      <c r="CO42" s="55" t="s">
        <v>34</v>
      </c>
      <c r="CP42"/>
      <c r="CQ42" s="88"/>
      <c r="CS42" s="57"/>
      <c r="CT42" s="8"/>
      <c r="CU42" s="8"/>
      <c r="CV42" s="176">
        <v>0</v>
      </c>
      <c r="CW42" s="55" t="s">
        <v>34</v>
      </c>
      <c r="CX42"/>
      <c r="CY42" s="88"/>
      <c r="CZ42"/>
      <c r="DG42" s="134" t="s">
        <v>34</v>
      </c>
      <c r="DH42" s="32"/>
      <c r="DI42" s="48">
        <f t="shared" si="119"/>
        <v>3</v>
      </c>
    </row>
    <row r="43" spans="1:129" x14ac:dyDescent="0.25">
      <c r="D43" s="174">
        <v>1</v>
      </c>
      <c r="E43" s="55" t="s">
        <v>35</v>
      </c>
      <c r="F43"/>
      <c r="G43" s="88"/>
      <c r="I43" s="57"/>
      <c r="J43" s="8"/>
      <c r="K43" s="152"/>
      <c r="L43" s="176">
        <v>1</v>
      </c>
      <c r="M43" s="55" t="s">
        <v>35</v>
      </c>
      <c r="N43"/>
      <c r="O43" s="88">
        <v>2</v>
      </c>
      <c r="Q43" s="57"/>
      <c r="R43" s="8"/>
      <c r="S43" s="8"/>
      <c r="T43" s="176">
        <v>1</v>
      </c>
      <c r="U43" s="55" t="s">
        <v>35</v>
      </c>
      <c r="V43"/>
      <c r="W43" s="88"/>
      <c r="Y43" s="57"/>
      <c r="Z43" s="8"/>
      <c r="AA43" s="8"/>
      <c r="AB43" s="176">
        <v>1</v>
      </c>
      <c r="AC43" s="55" t="s">
        <v>35</v>
      </c>
      <c r="AD43"/>
      <c r="AE43" s="88"/>
      <c r="AG43" s="57"/>
      <c r="AH43" s="8"/>
      <c r="AI43" s="8"/>
      <c r="AJ43" s="176">
        <v>1</v>
      </c>
      <c r="AK43" s="55" t="s">
        <v>35</v>
      </c>
      <c r="AL43"/>
      <c r="AM43" s="88"/>
      <c r="AO43" s="57"/>
      <c r="AP43" s="8"/>
      <c r="AQ43" s="8"/>
      <c r="AR43" s="176">
        <v>1</v>
      </c>
      <c r="AS43" s="55" t="s">
        <v>35</v>
      </c>
      <c r="AT43"/>
      <c r="AU43" s="88"/>
      <c r="AW43" s="57"/>
      <c r="AX43" s="8"/>
      <c r="AY43" s="8"/>
      <c r="AZ43" s="176">
        <v>1</v>
      </c>
      <c r="BA43" s="55" t="s">
        <v>35</v>
      </c>
      <c r="BB43"/>
      <c r="BC43" s="88"/>
      <c r="BE43" s="57"/>
      <c r="BF43" s="8"/>
      <c r="BG43" s="8"/>
      <c r="BH43" s="174">
        <v>1</v>
      </c>
      <c r="BI43" s="55" t="s">
        <v>35</v>
      </c>
      <c r="BJ43"/>
      <c r="BK43" s="88"/>
      <c r="BM43" s="57"/>
      <c r="BN43" s="8"/>
      <c r="BO43" s="8"/>
      <c r="BP43" s="176">
        <v>1</v>
      </c>
      <c r="BQ43" s="55" t="s">
        <v>35</v>
      </c>
      <c r="BR43"/>
      <c r="BS43" s="88"/>
      <c r="BU43" s="57"/>
      <c r="BV43" s="8"/>
      <c r="BW43" s="8"/>
      <c r="BX43" s="176">
        <v>0</v>
      </c>
      <c r="BY43" s="55" t="s">
        <v>35</v>
      </c>
      <c r="BZ43"/>
      <c r="CA43" s="88"/>
      <c r="CC43" s="57"/>
      <c r="CD43" s="8"/>
      <c r="CE43" s="8"/>
      <c r="CF43" s="176">
        <v>0</v>
      </c>
      <c r="CG43" s="55" t="s">
        <v>35</v>
      </c>
      <c r="CH43"/>
      <c r="CI43" s="88"/>
      <c r="CK43" s="57"/>
      <c r="CL43" s="8"/>
      <c r="CM43" s="8"/>
      <c r="CN43" s="176">
        <v>0</v>
      </c>
      <c r="CO43" s="55" t="s">
        <v>35</v>
      </c>
      <c r="CP43"/>
      <c r="CQ43" s="88"/>
      <c r="CS43" s="57"/>
      <c r="CT43" s="8"/>
      <c r="CU43" s="8"/>
      <c r="CV43" s="176">
        <v>0</v>
      </c>
      <c r="CW43" s="55" t="s">
        <v>35</v>
      </c>
      <c r="CX43"/>
      <c r="CY43" s="88"/>
      <c r="CZ43"/>
      <c r="DG43" s="135" t="s">
        <v>35</v>
      </c>
      <c r="DH43" s="112"/>
      <c r="DI43" s="48">
        <f t="shared" si="119"/>
        <v>2</v>
      </c>
    </row>
    <row r="44" spans="1:129" x14ac:dyDescent="0.25">
      <c r="D44" s="174">
        <v>0</v>
      </c>
      <c r="E44" s="55" t="s">
        <v>85</v>
      </c>
      <c r="F44"/>
      <c r="G44" s="88"/>
      <c r="I44" s="57"/>
      <c r="J44" s="8"/>
      <c r="K44" s="152"/>
      <c r="L44" s="176">
        <v>0</v>
      </c>
      <c r="M44" s="55" t="s">
        <v>85</v>
      </c>
      <c r="N44"/>
      <c r="O44" s="88"/>
      <c r="Q44" s="57"/>
      <c r="R44" s="8"/>
      <c r="S44" s="8"/>
      <c r="T44" s="176">
        <v>1</v>
      </c>
      <c r="U44" s="55" t="s">
        <v>85</v>
      </c>
      <c r="V44"/>
      <c r="W44" s="88"/>
      <c r="Y44" s="57"/>
      <c r="Z44" s="8"/>
      <c r="AA44" s="8"/>
      <c r="AB44" s="176">
        <v>0</v>
      </c>
      <c r="AC44" s="55" t="s">
        <v>85</v>
      </c>
      <c r="AD44"/>
      <c r="AE44" s="88"/>
      <c r="AG44" s="57"/>
      <c r="AH44" s="8"/>
      <c r="AI44" s="8"/>
      <c r="AJ44" s="176">
        <v>0</v>
      </c>
      <c r="AK44" s="55" t="s">
        <v>85</v>
      </c>
      <c r="AL44"/>
      <c r="AM44" s="88"/>
      <c r="AO44" s="57"/>
      <c r="AP44" s="8"/>
      <c r="AQ44" s="8"/>
      <c r="AR44" s="176">
        <v>0</v>
      </c>
      <c r="AS44" s="55" t="s">
        <v>85</v>
      </c>
      <c r="AT44"/>
      <c r="AU44" s="88"/>
      <c r="AW44" s="57"/>
      <c r="AX44" s="8"/>
      <c r="AY44" s="8"/>
      <c r="AZ44" s="176">
        <v>0</v>
      </c>
      <c r="BA44" s="55" t="s">
        <v>85</v>
      </c>
      <c r="BB44"/>
      <c r="BC44" s="88"/>
      <c r="BE44" s="57"/>
      <c r="BF44" s="8"/>
      <c r="BG44" s="8"/>
      <c r="BH44" s="174">
        <v>1</v>
      </c>
      <c r="BI44" s="55" t="s">
        <v>85</v>
      </c>
      <c r="BJ44"/>
      <c r="BK44" s="88"/>
      <c r="BM44" s="57"/>
      <c r="BN44" s="8"/>
      <c r="BO44" s="8"/>
      <c r="BP44" s="176">
        <v>1</v>
      </c>
      <c r="BQ44" s="55" t="s">
        <v>85</v>
      </c>
      <c r="BR44"/>
      <c r="BS44" s="88"/>
      <c r="BU44" s="57"/>
      <c r="BV44" s="8"/>
      <c r="BW44" s="8"/>
      <c r="BX44" s="176">
        <v>0</v>
      </c>
      <c r="BY44" s="55" t="s">
        <v>85</v>
      </c>
      <c r="BZ44"/>
      <c r="CA44" s="88"/>
      <c r="CC44" s="57"/>
      <c r="CD44" s="8"/>
      <c r="CE44" s="8"/>
      <c r="CF44" s="176">
        <v>0</v>
      </c>
      <c r="CG44" s="55" t="s">
        <v>85</v>
      </c>
      <c r="CH44"/>
      <c r="CI44" s="88"/>
      <c r="CK44" s="57"/>
      <c r="CL44" s="8"/>
      <c r="CM44" s="8"/>
      <c r="CN44" s="176">
        <v>0</v>
      </c>
      <c r="CO44" s="55" t="s">
        <v>85</v>
      </c>
      <c r="CP44"/>
      <c r="CQ44" s="88"/>
      <c r="CS44" s="57"/>
      <c r="CT44" s="8"/>
      <c r="CU44" s="8"/>
      <c r="CV44" s="176">
        <v>0</v>
      </c>
      <c r="CW44" s="55" t="s">
        <v>85</v>
      </c>
      <c r="CX44"/>
      <c r="CY44" s="88"/>
      <c r="CZ44"/>
      <c r="DG44" s="246" t="s">
        <v>85</v>
      </c>
      <c r="DH44" s="32"/>
      <c r="DI44" s="48">
        <f t="shared" si="119"/>
        <v>0</v>
      </c>
    </row>
    <row r="45" spans="1:129" x14ac:dyDescent="0.25">
      <c r="D45" s="174">
        <v>1</v>
      </c>
      <c r="E45" s="55" t="s">
        <v>36</v>
      </c>
      <c r="F45"/>
      <c r="G45" s="88"/>
      <c r="I45" s="57"/>
      <c r="J45" s="8"/>
      <c r="K45" s="152"/>
      <c r="L45" s="176">
        <v>0</v>
      </c>
      <c r="M45" s="55" t="s">
        <v>36</v>
      </c>
      <c r="N45"/>
      <c r="O45" s="88"/>
      <c r="Q45" s="57"/>
      <c r="R45" s="8"/>
      <c r="S45" s="8"/>
      <c r="T45" s="176">
        <v>0</v>
      </c>
      <c r="U45" s="55" t="s">
        <v>36</v>
      </c>
      <c r="V45"/>
      <c r="W45" s="88"/>
      <c r="Y45" s="57"/>
      <c r="Z45" s="8"/>
      <c r="AA45" s="8"/>
      <c r="AB45" s="176">
        <v>0</v>
      </c>
      <c r="AC45" s="55" t="s">
        <v>36</v>
      </c>
      <c r="AD45"/>
      <c r="AE45" s="88"/>
      <c r="AG45" s="57"/>
      <c r="AH45" s="8"/>
      <c r="AI45" s="8"/>
      <c r="AJ45" s="176">
        <v>1</v>
      </c>
      <c r="AK45" s="55" t="s">
        <v>36</v>
      </c>
      <c r="AL45"/>
      <c r="AM45" s="88"/>
      <c r="AO45" s="57"/>
      <c r="AP45" s="8"/>
      <c r="AQ45" s="8"/>
      <c r="AR45" s="176">
        <v>0</v>
      </c>
      <c r="AS45" s="55" t="s">
        <v>36</v>
      </c>
      <c r="AT45"/>
      <c r="AU45" s="88"/>
      <c r="AW45" s="57"/>
      <c r="AX45" s="8"/>
      <c r="AY45" s="8"/>
      <c r="AZ45" s="176">
        <v>0</v>
      </c>
      <c r="BA45" s="55" t="s">
        <v>36</v>
      </c>
      <c r="BB45"/>
      <c r="BC45" s="88"/>
      <c r="BE45" s="57"/>
      <c r="BF45" s="8"/>
      <c r="BG45" s="8"/>
      <c r="BH45" s="174">
        <v>0</v>
      </c>
      <c r="BI45" s="55" t="s">
        <v>36</v>
      </c>
      <c r="BJ45"/>
      <c r="BK45" s="88"/>
      <c r="BM45" s="57"/>
      <c r="BN45" s="8"/>
      <c r="BO45" s="8"/>
      <c r="BP45" s="176">
        <v>1</v>
      </c>
      <c r="BQ45" s="55" t="s">
        <v>36</v>
      </c>
      <c r="BR45"/>
      <c r="BS45" s="88"/>
      <c r="BU45" s="57"/>
      <c r="BV45" s="8"/>
      <c r="BW45" s="8"/>
      <c r="BX45" s="176">
        <v>1</v>
      </c>
      <c r="BY45" s="55" t="s">
        <v>36</v>
      </c>
      <c r="BZ45"/>
      <c r="CA45" s="88"/>
      <c r="CC45" s="57"/>
      <c r="CD45" s="8"/>
      <c r="CE45" s="8"/>
      <c r="CF45" s="176">
        <v>0</v>
      </c>
      <c r="CG45" s="55" t="s">
        <v>36</v>
      </c>
      <c r="CH45"/>
      <c r="CI45" s="88"/>
      <c r="CK45" s="57"/>
      <c r="CL45" s="8"/>
      <c r="CM45" s="8"/>
      <c r="CN45" s="176">
        <v>0</v>
      </c>
      <c r="CO45" s="55" t="s">
        <v>36</v>
      </c>
      <c r="CP45"/>
      <c r="CQ45" s="88"/>
      <c r="CS45" s="57"/>
      <c r="CT45" s="8"/>
      <c r="CU45" s="8"/>
      <c r="CV45" s="176">
        <v>0</v>
      </c>
      <c r="CW45" s="55" t="s">
        <v>36</v>
      </c>
      <c r="CX45"/>
      <c r="CY45" s="88"/>
      <c r="CZ45"/>
      <c r="DG45" s="135" t="s">
        <v>36</v>
      </c>
      <c r="DH45" s="112"/>
      <c r="DI45" s="48">
        <f t="shared" si="119"/>
        <v>0</v>
      </c>
    </row>
    <row r="46" spans="1:129" x14ac:dyDescent="0.25">
      <c r="D46" s="174">
        <v>1</v>
      </c>
      <c r="E46" s="55" t="s">
        <v>36</v>
      </c>
      <c r="F46"/>
      <c r="G46" s="88"/>
      <c r="I46" s="57"/>
      <c r="J46" s="8"/>
      <c r="K46" s="152"/>
      <c r="L46" s="176">
        <v>1</v>
      </c>
      <c r="M46" s="55" t="s">
        <v>36</v>
      </c>
      <c r="N46"/>
      <c r="O46" s="88"/>
      <c r="Q46" s="57"/>
      <c r="R46" s="8"/>
      <c r="S46" s="8"/>
      <c r="T46" s="176">
        <v>1</v>
      </c>
      <c r="U46" s="55" t="s">
        <v>36</v>
      </c>
      <c r="V46"/>
      <c r="W46" s="88"/>
      <c r="Y46" s="57"/>
      <c r="Z46" s="8"/>
      <c r="AA46" s="8"/>
      <c r="AB46" s="176">
        <v>1</v>
      </c>
      <c r="AC46" s="55" t="s">
        <v>36</v>
      </c>
      <c r="AD46"/>
      <c r="AE46" s="88"/>
      <c r="AG46" s="57"/>
      <c r="AH46" s="8"/>
      <c r="AI46" s="8"/>
      <c r="AJ46" s="176">
        <v>1</v>
      </c>
      <c r="AK46" s="55" t="s">
        <v>36</v>
      </c>
      <c r="AL46"/>
      <c r="AM46" s="88"/>
      <c r="AO46" s="57"/>
      <c r="AP46" s="8"/>
      <c r="AQ46" s="8"/>
      <c r="AR46" s="176">
        <v>1</v>
      </c>
      <c r="AS46" s="55" t="s">
        <v>36</v>
      </c>
      <c r="AT46"/>
      <c r="AU46" s="88"/>
      <c r="AW46" s="57"/>
      <c r="AX46" s="8"/>
      <c r="AY46" s="8"/>
      <c r="AZ46" s="176">
        <v>1</v>
      </c>
      <c r="BA46" s="55" t="s">
        <v>36</v>
      </c>
      <c r="BB46"/>
      <c r="BC46" s="88"/>
      <c r="BE46" s="57"/>
      <c r="BF46" s="8"/>
      <c r="BG46" s="8"/>
      <c r="BH46" s="174">
        <v>1</v>
      </c>
      <c r="BI46" s="55" t="s">
        <v>36</v>
      </c>
      <c r="BJ46"/>
      <c r="BK46" s="88"/>
      <c r="BM46" s="57"/>
      <c r="BN46" s="8"/>
      <c r="BO46" s="8"/>
      <c r="BP46" s="176">
        <v>1</v>
      </c>
      <c r="BQ46" s="55" t="s">
        <v>36</v>
      </c>
      <c r="BR46"/>
      <c r="BS46" s="88"/>
      <c r="BU46" s="57"/>
      <c r="BV46" s="8"/>
      <c r="BW46" s="8"/>
      <c r="BX46" s="176">
        <v>1</v>
      </c>
      <c r="BY46" s="55" t="s">
        <v>36</v>
      </c>
      <c r="BZ46"/>
      <c r="CA46" s="88"/>
      <c r="CC46" s="57"/>
      <c r="CD46" s="8"/>
      <c r="CE46" s="8"/>
      <c r="CF46" s="176">
        <v>0</v>
      </c>
      <c r="CG46" s="55" t="s">
        <v>36</v>
      </c>
      <c r="CH46"/>
      <c r="CI46" s="88"/>
      <c r="CK46" s="57"/>
      <c r="CL46" s="8"/>
      <c r="CM46" s="8"/>
      <c r="CN46" s="176">
        <v>0</v>
      </c>
      <c r="CO46" s="55" t="s">
        <v>36</v>
      </c>
      <c r="CP46"/>
      <c r="CQ46" s="88"/>
      <c r="CS46" s="57"/>
      <c r="CT46" s="8"/>
      <c r="CU46" s="8"/>
      <c r="CV46" s="176">
        <v>0</v>
      </c>
      <c r="CW46" s="55" t="s">
        <v>36</v>
      </c>
      <c r="CX46"/>
      <c r="CY46" s="88"/>
      <c r="CZ46"/>
      <c r="DG46" s="134" t="s">
        <v>36</v>
      </c>
      <c r="DH46" s="32"/>
      <c r="DI46" s="48">
        <f t="shared" si="119"/>
        <v>0</v>
      </c>
    </row>
    <row r="47" spans="1:129" x14ac:dyDescent="0.25">
      <c r="D47" s="174">
        <v>1</v>
      </c>
      <c r="E47" s="55"/>
      <c r="F47"/>
      <c r="G47" s="57">
        <f>SUM(G34:G46)</f>
        <v>129</v>
      </c>
      <c r="I47" s="57"/>
      <c r="J47" s="8"/>
      <c r="K47" s="152"/>
      <c r="L47" s="176">
        <v>0</v>
      </c>
      <c r="M47" s="55"/>
      <c r="N47"/>
      <c r="O47" s="57">
        <f>SUM(O34:O46)</f>
        <v>133</v>
      </c>
      <c r="Q47" s="57"/>
      <c r="R47" s="8"/>
      <c r="S47" s="8"/>
      <c r="T47" s="176">
        <v>0</v>
      </c>
      <c r="U47" s="55"/>
      <c r="V47"/>
      <c r="W47" s="57">
        <f>SUM(W34:W46)</f>
        <v>127</v>
      </c>
      <c r="Y47" s="57"/>
      <c r="Z47" s="8"/>
      <c r="AA47" s="8"/>
      <c r="AB47" s="176">
        <v>0</v>
      </c>
      <c r="AC47" s="55"/>
      <c r="AD47"/>
      <c r="AE47" s="57">
        <f>SUM(AE34:AE46)</f>
        <v>118</v>
      </c>
      <c r="AG47" s="57"/>
      <c r="AH47" s="8"/>
      <c r="AI47" s="8"/>
      <c r="AJ47" s="176">
        <v>1</v>
      </c>
      <c r="AK47" s="55"/>
      <c r="AL47"/>
      <c r="AM47" s="57">
        <f>SUM(AM34:AM46)</f>
        <v>89</v>
      </c>
      <c r="AO47" s="57"/>
      <c r="AP47" s="8"/>
      <c r="AQ47" s="8"/>
      <c r="AR47" s="176">
        <v>1</v>
      </c>
      <c r="AS47" s="55"/>
      <c r="AT47"/>
      <c r="AU47" s="57">
        <f>SUM(AU34:AU46)</f>
        <v>111</v>
      </c>
      <c r="AW47" s="57"/>
      <c r="AX47" s="8"/>
      <c r="AY47" s="8"/>
      <c r="AZ47" s="176">
        <v>0</v>
      </c>
      <c r="BA47" s="55"/>
      <c r="BB47"/>
      <c r="BC47" s="57">
        <f>SUM(BC34:BC46)</f>
        <v>143</v>
      </c>
      <c r="BE47" s="57"/>
      <c r="BF47" s="8"/>
      <c r="BG47" s="8"/>
      <c r="BH47" s="174">
        <v>1</v>
      </c>
      <c r="BI47" s="55"/>
      <c r="BJ47"/>
      <c r="BK47" s="57">
        <f>SUM(BK34:BK46)</f>
        <v>159</v>
      </c>
      <c r="BM47" s="57"/>
      <c r="BN47" s="8"/>
      <c r="BO47" s="8"/>
      <c r="BP47" s="176">
        <v>0</v>
      </c>
      <c r="BQ47" s="55"/>
      <c r="BR47"/>
      <c r="BS47" s="57">
        <f>SUM(BS34:BS46)</f>
        <v>146</v>
      </c>
      <c r="BU47" s="57"/>
      <c r="BV47" s="8"/>
      <c r="BW47" s="8"/>
      <c r="BX47" s="176">
        <v>1</v>
      </c>
      <c r="BY47" s="55"/>
      <c r="BZ47"/>
      <c r="CA47" s="57">
        <f>SUM(CA34:CA46)</f>
        <v>129</v>
      </c>
      <c r="CC47" s="57"/>
      <c r="CD47" s="8"/>
      <c r="CE47" s="8"/>
      <c r="CF47" s="176">
        <v>0</v>
      </c>
      <c r="CG47" s="55"/>
      <c r="CH47"/>
      <c r="CI47" s="57">
        <f>SUM(CI34:CI46)</f>
        <v>0</v>
      </c>
      <c r="CK47" s="57"/>
      <c r="CL47" s="8"/>
      <c r="CM47" s="8"/>
      <c r="CN47" s="176">
        <v>0</v>
      </c>
      <c r="CO47" s="55"/>
      <c r="CP47"/>
      <c r="CQ47" s="57">
        <f>SUM(CQ34:CQ46)</f>
        <v>0</v>
      </c>
      <c r="CS47" s="57"/>
      <c r="CT47" s="8"/>
      <c r="CU47" s="8"/>
      <c r="CV47" s="176">
        <v>0</v>
      </c>
      <c r="CW47" s="55"/>
      <c r="CX47"/>
      <c r="CY47" s="57">
        <f>SUM(CY34:CY46)</f>
        <v>0</v>
      </c>
      <c r="CZ47"/>
      <c r="DI47" s="48">
        <f>SUM(DI34:DI46)</f>
        <v>1284</v>
      </c>
    </row>
    <row r="48" spans="1:129" x14ac:dyDescent="0.25">
      <c r="D48" s="174">
        <v>0</v>
      </c>
      <c r="K48" s="153"/>
      <c r="L48" s="174">
        <v>0</v>
      </c>
      <c r="T48" s="174">
        <v>0</v>
      </c>
      <c r="AB48" s="174">
        <v>1</v>
      </c>
      <c r="AJ48" s="174">
        <v>1</v>
      </c>
      <c r="AR48" s="174">
        <v>0</v>
      </c>
      <c r="AZ48" s="174">
        <v>0</v>
      </c>
      <c r="BH48" s="176">
        <v>1</v>
      </c>
      <c r="BP48" s="174">
        <v>1</v>
      </c>
      <c r="BX48" s="174">
        <v>1</v>
      </c>
      <c r="CF48" s="174">
        <v>0</v>
      </c>
      <c r="CN48" s="174">
        <v>0</v>
      </c>
      <c r="CV48" s="174">
        <v>0</v>
      </c>
    </row>
    <row r="49" spans="4:100" x14ac:dyDescent="0.25">
      <c r="D49" s="174">
        <v>1</v>
      </c>
      <c r="K49" s="153"/>
      <c r="L49" s="174">
        <v>1</v>
      </c>
      <c r="T49" s="174">
        <v>1</v>
      </c>
      <c r="AB49" s="174">
        <v>1</v>
      </c>
      <c r="AJ49" s="174">
        <v>1</v>
      </c>
      <c r="AR49" s="174">
        <v>1</v>
      </c>
      <c r="AZ49" s="174">
        <v>1</v>
      </c>
      <c r="BH49" s="176">
        <v>1</v>
      </c>
      <c r="BP49" s="174">
        <v>1</v>
      </c>
      <c r="BX49" s="174">
        <v>1</v>
      </c>
      <c r="CF49" s="174">
        <v>0</v>
      </c>
      <c r="CN49" s="174">
        <v>0</v>
      </c>
      <c r="CV49" s="174">
        <v>0</v>
      </c>
    </row>
    <row r="50" spans="4:100" x14ac:dyDescent="0.25">
      <c r="D50" s="174">
        <v>1</v>
      </c>
      <c r="K50" s="153"/>
      <c r="L50" s="174">
        <v>1</v>
      </c>
      <c r="T50" s="174">
        <v>1</v>
      </c>
      <c r="AB50" s="174">
        <v>1</v>
      </c>
      <c r="AJ50" s="174">
        <v>1</v>
      </c>
      <c r="AR50" s="174">
        <v>1</v>
      </c>
      <c r="AZ50" s="174">
        <v>1</v>
      </c>
      <c r="BH50" s="176">
        <v>1</v>
      </c>
      <c r="BP50" s="174">
        <v>1</v>
      </c>
      <c r="BX50" s="174">
        <v>1</v>
      </c>
      <c r="CF50" s="174">
        <v>0</v>
      </c>
      <c r="CN50" s="174">
        <v>0</v>
      </c>
      <c r="CV50" s="174">
        <v>0</v>
      </c>
    </row>
    <row r="51" spans="4:100" x14ac:dyDescent="0.25">
      <c r="D51" s="174">
        <v>1</v>
      </c>
      <c r="K51" s="153"/>
      <c r="L51" s="174">
        <v>1</v>
      </c>
      <c r="T51" s="174">
        <v>1</v>
      </c>
      <c r="AB51" s="174">
        <v>1</v>
      </c>
      <c r="AJ51" s="174">
        <v>1</v>
      </c>
      <c r="AR51" s="174">
        <v>1</v>
      </c>
      <c r="AZ51" s="174">
        <v>1</v>
      </c>
      <c r="BH51" s="176">
        <v>1</v>
      </c>
      <c r="BP51" s="174">
        <v>1</v>
      </c>
      <c r="BX51" s="174">
        <v>1</v>
      </c>
      <c r="CF51" s="174">
        <v>0</v>
      </c>
      <c r="CN51" s="174">
        <v>0</v>
      </c>
      <c r="CV51" s="174">
        <v>0</v>
      </c>
    </row>
    <row r="52" spans="4:100" x14ac:dyDescent="0.25">
      <c r="D52" s="174">
        <v>1</v>
      </c>
      <c r="K52" s="153"/>
      <c r="L52" s="174">
        <v>1</v>
      </c>
      <c r="T52" s="174">
        <v>1</v>
      </c>
      <c r="AB52" s="174">
        <v>1</v>
      </c>
      <c r="AJ52" s="174">
        <v>1</v>
      </c>
      <c r="AR52" s="174">
        <v>1</v>
      </c>
      <c r="AZ52" s="174">
        <v>1</v>
      </c>
      <c r="BH52" s="176">
        <v>1</v>
      </c>
      <c r="BP52" s="174">
        <v>1</v>
      </c>
      <c r="BX52" s="174">
        <v>1</v>
      </c>
      <c r="CF52" s="174">
        <v>0</v>
      </c>
      <c r="CN52" s="174">
        <v>0</v>
      </c>
      <c r="CV52" s="174">
        <v>0</v>
      </c>
    </row>
    <row r="53" spans="4:100" x14ac:dyDescent="0.25">
      <c r="D53" s="174">
        <v>1</v>
      </c>
      <c r="K53" s="153"/>
      <c r="L53" s="174">
        <v>1</v>
      </c>
      <c r="T53" s="174">
        <v>1</v>
      </c>
      <c r="AB53" s="174">
        <v>0</v>
      </c>
      <c r="AJ53" s="174">
        <v>1</v>
      </c>
      <c r="AR53" s="174">
        <v>1</v>
      </c>
      <c r="AZ53" s="174">
        <v>1</v>
      </c>
      <c r="BH53" s="176">
        <v>0</v>
      </c>
      <c r="BP53" s="174">
        <v>1</v>
      </c>
      <c r="BX53" s="174">
        <v>1</v>
      </c>
      <c r="CF53" s="174">
        <v>0</v>
      </c>
      <c r="CN53" s="174">
        <v>0</v>
      </c>
      <c r="CV53" s="174">
        <v>0</v>
      </c>
    </row>
    <row r="54" spans="4:100" x14ac:dyDescent="0.25">
      <c r="D54" s="174">
        <v>1</v>
      </c>
      <c r="K54" s="153"/>
      <c r="L54" s="174">
        <v>1</v>
      </c>
      <c r="T54" s="174">
        <v>1</v>
      </c>
      <c r="AB54" s="174">
        <v>1</v>
      </c>
      <c r="AJ54" s="174">
        <v>1</v>
      </c>
      <c r="AR54" s="174">
        <v>1</v>
      </c>
      <c r="AZ54" s="174">
        <v>1</v>
      </c>
      <c r="BH54" s="176">
        <v>1</v>
      </c>
      <c r="BP54" s="174">
        <v>1</v>
      </c>
      <c r="BX54" s="174">
        <v>1</v>
      </c>
      <c r="CF54" s="174">
        <v>0</v>
      </c>
      <c r="CN54" s="174">
        <v>0</v>
      </c>
      <c r="CV54" s="174">
        <v>0</v>
      </c>
    </row>
    <row r="55" spans="4:100" x14ac:dyDescent="0.25">
      <c r="D55" s="174">
        <v>1</v>
      </c>
      <c r="K55" s="153"/>
      <c r="L55" s="174">
        <v>1</v>
      </c>
      <c r="T55" s="174">
        <v>1</v>
      </c>
      <c r="AB55" s="174">
        <v>1</v>
      </c>
      <c r="AJ55" s="174">
        <v>1</v>
      </c>
      <c r="AR55" s="174">
        <v>0</v>
      </c>
      <c r="AZ55" s="174">
        <v>0</v>
      </c>
      <c r="BH55" s="176">
        <v>1</v>
      </c>
      <c r="BP55" s="174">
        <v>1</v>
      </c>
      <c r="BX55" s="174">
        <v>1</v>
      </c>
      <c r="CF55" s="174">
        <v>0</v>
      </c>
      <c r="CN55" s="174">
        <v>0</v>
      </c>
      <c r="CV55" s="174">
        <v>0</v>
      </c>
    </row>
    <row r="56" spans="4:100" x14ac:dyDescent="0.25">
      <c r="D56" s="174">
        <v>0</v>
      </c>
      <c r="K56" s="153"/>
      <c r="L56" s="174">
        <v>0</v>
      </c>
      <c r="T56" s="174">
        <v>0</v>
      </c>
      <c r="AB56" s="174">
        <v>0</v>
      </c>
      <c r="AJ56" s="174">
        <v>0</v>
      </c>
      <c r="AR56" s="174">
        <v>0</v>
      </c>
      <c r="AZ56" s="174">
        <v>0</v>
      </c>
      <c r="BH56" s="176">
        <v>0</v>
      </c>
      <c r="BP56" s="174">
        <v>0</v>
      </c>
      <c r="BX56" s="174">
        <v>0</v>
      </c>
      <c r="CF56" s="174">
        <v>0</v>
      </c>
      <c r="CN56" s="174">
        <v>0</v>
      </c>
      <c r="CV56" s="174">
        <v>0</v>
      </c>
    </row>
    <row r="57" spans="4:100" x14ac:dyDescent="0.25">
      <c r="D57" s="174">
        <v>0</v>
      </c>
      <c r="K57" s="153"/>
      <c r="L57" s="174">
        <v>0</v>
      </c>
      <c r="T57" s="174">
        <v>0</v>
      </c>
      <c r="AB57" s="174">
        <v>0</v>
      </c>
      <c r="AJ57" s="174">
        <v>0</v>
      </c>
      <c r="AR57" s="174">
        <v>0</v>
      </c>
      <c r="AZ57" s="174">
        <v>0</v>
      </c>
      <c r="BH57" s="176">
        <v>0</v>
      </c>
      <c r="BP57" s="174">
        <v>0</v>
      </c>
      <c r="BX57" s="174">
        <v>0</v>
      </c>
      <c r="CF57" s="174">
        <v>0</v>
      </c>
      <c r="CN57" s="174">
        <v>0</v>
      </c>
      <c r="CV57" s="174">
        <v>0</v>
      </c>
    </row>
    <row r="58" spans="4:100" x14ac:dyDescent="0.25">
      <c r="D58" s="174">
        <v>0</v>
      </c>
      <c r="K58" s="153"/>
      <c r="L58" s="174">
        <v>0</v>
      </c>
      <c r="T58" s="174">
        <v>0</v>
      </c>
      <c r="AB58" s="174">
        <v>0</v>
      </c>
      <c r="AJ58" s="174">
        <v>0</v>
      </c>
      <c r="AR58" s="174">
        <v>0</v>
      </c>
      <c r="AZ58" s="174">
        <v>0</v>
      </c>
      <c r="BH58" s="176">
        <v>0</v>
      </c>
      <c r="BP58" s="174">
        <v>0</v>
      </c>
      <c r="BX58" s="174">
        <v>0</v>
      </c>
      <c r="CF58" s="174">
        <v>0</v>
      </c>
      <c r="CN58" s="174">
        <v>0</v>
      </c>
      <c r="CV58" s="174">
        <v>0</v>
      </c>
    </row>
    <row r="59" spans="4:100" x14ac:dyDescent="0.25">
      <c r="D59" s="174">
        <v>0</v>
      </c>
      <c r="K59" s="153"/>
      <c r="L59" s="174">
        <v>0</v>
      </c>
      <c r="T59" s="174">
        <v>0</v>
      </c>
      <c r="AB59" s="174">
        <v>0</v>
      </c>
      <c r="AJ59" s="174">
        <v>0</v>
      </c>
      <c r="AR59" s="174">
        <v>0</v>
      </c>
      <c r="AZ59" s="174">
        <v>0</v>
      </c>
      <c r="BH59" s="176">
        <v>0</v>
      </c>
      <c r="BP59" s="174">
        <v>0</v>
      </c>
      <c r="BX59" s="174">
        <v>0</v>
      </c>
      <c r="CF59" s="174">
        <v>0</v>
      </c>
      <c r="CN59" s="174">
        <v>0</v>
      </c>
      <c r="CV59" s="174">
        <v>0</v>
      </c>
    </row>
    <row r="60" spans="4:100" x14ac:dyDescent="0.25">
      <c r="D60" s="174">
        <v>0</v>
      </c>
      <c r="K60" s="153"/>
      <c r="L60" s="174">
        <v>0</v>
      </c>
      <c r="T60" s="174">
        <v>0</v>
      </c>
      <c r="AB60" s="174">
        <v>0</v>
      </c>
      <c r="AJ60" s="174">
        <v>0</v>
      </c>
      <c r="AR60" s="174">
        <v>0</v>
      </c>
      <c r="AZ60" s="174">
        <v>0</v>
      </c>
      <c r="BH60" s="176">
        <v>0</v>
      </c>
      <c r="BP60" s="174">
        <v>0</v>
      </c>
      <c r="BX60" s="174">
        <v>0</v>
      </c>
      <c r="CF60" s="174">
        <v>0</v>
      </c>
      <c r="CN60" s="174">
        <v>0</v>
      </c>
      <c r="CV60" s="174">
        <v>0</v>
      </c>
    </row>
    <row r="61" spans="4:100" x14ac:dyDescent="0.25">
      <c r="D61" s="174">
        <v>0</v>
      </c>
      <c r="K61" s="153"/>
      <c r="L61" s="174">
        <v>0</v>
      </c>
      <c r="T61" s="174">
        <v>0</v>
      </c>
      <c r="AB61" s="174">
        <v>0</v>
      </c>
      <c r="AJ61" s="174">
        <v>0</v>
      </c>
      <c r="AR61" s="174">
        <v>0</v>
      </c>
      <c r="AZ61" s="174">
        <v>0</v>
      </c>
      <c r="BH61" s="176">
        <v>0</v>
      </c>
      <c r="BP61" s="174">
        <v>0</v>
      </c>
      <c r="BX61" s="174">
        <v>0</v>
      </c>
      <c r="CF61" s="174">
        <v>0</v>
      </c>
      <c r="CN61" s="174">
        <v>0</v>
      </c>
      <c r="CV61" s="174">
        <v>0</v>
      </c>
    </row>
    <row r="62" spans="4:100" x14ac:dyDescent="0.25">
      <c r="D62" s="174">
        <v>0</v>
      </c>
      <c r="L62" s="174">
        <v>0</v>
      </c>
      <c r="T62" s="174">
        <v>0</v>
      </c>
      <c r="AB62" s="174">
        <v>0</v>
      </c>
      <c r="AJ62" s="174">
        <v>0</v>
      </c>
      <c r="AR62" s="174">
        <v>0</v>
      </c>
      <c r="AZ62" s="174">
        <v>0</v>
      </c>
      <c r="BH62" s="176">
        <v>0</v>
      </c>
      <c r="BP62" s="174">
        <v>0</v>
      </c>
      <c r="BX62" s="174">
        <v>0</v>
      </c>
      <c r="CF62" s="174">
        <v>0</v>
      </c>
      <c r="CN62" s="174">
        <v>0</v>
      </c>
      <c r="CV62" s="174">
        <v>0</v>
      </c>
    </row>
  </sheetData>
  <sheetProtection sheet="1" selectLockedCells="1"/>
  <sortState xmlns:xlrd2="http://schemas.microsoft.com/office/spreadsheetml/2017/richdata2" ref="B4:B32">
    <sortCondition ref="B4:B32"/>
  </sortState>
  <conditionalFormatting sqref="DW4:EI32">
    <cfRule type="top10" dxfId="135" priority="132" rank="2"/>
  </conditionalFormatting>
  <conditionalFormatting sqref="DV4:DV32">
    <cfRule type="top10" dxfId="134" priority="101" bottom="1" rank="1"/>
  </conditionalFormatting>
  <conditionalFormatting sqref="FB4:FB32">
    <cfRule type="top10" dxfId="133" priority="56" rank="1"/>
    <cfRule type="top10" dxfId="132" priority="69" bottom="1" rank="1"/>
  </conditionalFormatting>
  <conditionalFormatting sqref="EL4:EL32">
    <cfRule type="top10" dxfId="131" priority="52" rank="1"/>
    <cfRule type="top10" dxfId="130" priority="53" bottom="1" rank="1"/>
  </conditionalFormatting>
  <conditionalFormatting sqref="DW4:EI4">
    <cfRule type="top10" dxfId="129" priority="49" rank="2"/>
  </conditionalFormatting>
  <conditionalFormatting sqref="DW5:EI5">
    <cfRule type="top10" dxfId="128" priority="48" rank="2"/>
  </conditionalFormatting>
  <conditionalFormatting sqref="DW6:EI6">
    <cfRule type="top10" dxfId="127" priority="47" rank="2"/>
  </conditionalFormatting>
  <conditionalFormatting sqref="DW7:EI7">
    <cfRule type="top10" dxfId="126" priority="46" rank="2"/>
  </conditionalFormatting>
  <conditionalFormatting sqref="DW8:EI8">
    <cfRule type="top10" dxfId="125" priority="45" rank="2"/>
  </conditionalFormatting>
  <conditionalFormatting sqref="DW9:EI9">
    <cfRule type="top10" dxfId="124" priority="44" rank="2"/>
  </conditionalFormatting>
  <conditionalFormatting sqref="DW10:EI10">
    <cfRule type="top10" dxfId="123" priority="43" rank="2"/>
  </conditionalFormatting>
  <conditionalFormatting sqref="DW11:EI11">
    <cfRule type="top10" dxfId="122" priority="42" rank="2"/>
  </conditionalFormatting>
  <conditionalFormatting sqref="DW12:EI12">
    <cfRule type="top10" dxfId="121" priority="41" rank="2"/>
  </conditionalFormatting>
  <conditionalFormatting sqref="DW13:EI13">
    <cfRule type="top10" dxfId="120" priority="40" rank="2"/>
  </conditionalFormatting>
  <conditionalFormatting sqref="DW14:EI14">
    <cfRule type="top10" dxfId="119" priority="39" rank="2"/>
  </conditionalFormatting>
  <conditionalFormatting sqref="DW15:EI15">
    <cfRule type="top10" dxfId="118" priority="38" rank="2"/>
  </conditionalFormatting>
  <conditionalFormatting sqref="DW16:EI16">
    <cfRule type="top10" dxfId="117" priority="37" rank="2"/>
  </conditionalFormatting>
  <conditionalFormatting sqref="DW17:EI17">
    <cfRule type="top10" dxfId="116" priority="36" rank="2"/>
  </conditionalFormatting>
  <conditionalFormatting sqref="DW18:EI18">
    <cfRule type="top10" dxfId="115" priority="35" rank="2"/>
  </conditionalFormatting>
  <conditionalFormatting sqref="DW19:EI19">
    <cfRule type="top10" dxfId="114" priority="34" rank="2"/>
  </conditionalFormatting>
  <conditionalFormatting sqref="DW20:EI20">
    <cfRule type="top10" dxfId="113" priority="33" rank="2"/>
  </conditionalFormatting>
  <conditionalFormatting sqref="DW21:EI21">
    <cfRule type="top10" dxfId="112" priority="32" rank="2"/>
  </conditionalFormatting>
  <conditionalFormatting sqref="DW22:EI22">
    <cfRule type="top10" dxfId="111" priority="31" rank="2"/>
  </conditionalFormatting>
  <conditionalFormatting sqref="DW23:EI23">
    <cfRule type="top10" dxfId="110" priority="30" rank="2"/>
  </conditionalFormatting>
  <conditionalFormatting sqref="DW24:EI24">
    <cfRule type="top10" dxfId="109" priority="29" rank="2"/>
  </conditionalFormatting>
  <conditionalFormatting sqref="DW25:EI25">
    <cfRule type="top10" dxfId="108" priority="28" rank="2"/>
  </conditionalFormatting>
  <conditionalFormatting sqref="DW26:EI26">
    <cfRule type="top10" dxfId="107" priority="27" rank="2"/>
  </conditionalFormatting>
  <conditionalFormatting sqref="DW27:EI27">
    <cfRule type="top10" dxfId="106" priority="26" rank="2"/>
  </conditionalFormatting>
  <conditionalFormatting sqref="DW28:EI28">
    <cfRule type="top10" dxfId="105" priority="25" rank="2"/>
  </conditionalFormatting>
  <conditionalFormatting sqref="DW29:EI29">
    <cfRule type="top10" dxfId="104" priority="24" rank="2"/>
  </conditionalFormatting>
  <conditionalFormatting sqref="DW30:EI30">
    <cfRule type="top10" dxfId="103" priority="23" rank="2"/>
  </conditionalFormatting>
  <conditionalFormatting sqref="DW31:EI31">
    <cfRule type="top10" dxfId="102" priority="22" rank="2"/>
  </conditionalFormatting>
  <conditionalFormatting sqref="DW32:EI32">
    <cfRule type="top10" dxfId="101" priority="21" rank="2"/>
  </conditionalFormatting>
  <conditionalFormatting sqref="AW1:AW2 AW33:AW1048576">
    <cfRule type="top10" dxfId="100" priority="201" bottom="1" rank="1"/>
  </conditionalFormatting>
  <conditionalFormatting sqref="I4:J4 J5:J29 I5:I32">
    <cfRule type="top10" dxfId="99" priority="13" bottom="1" rank="1"/>
  </conditionalFormatting>
  <conditionalFormatting sqref="Z4:Z29 Y4:Y32">
    <cfRule type="top10" dxfId="98" priority="12" bottom="1" rank="1"/>
  </conditionalFormatting>
  <conditionalFormatting sqref="R4:R29 Q4:Q32">
    <cfRule type="top10" dxfId="97" priority="14" bottom="1" rank="1"/>
  </conditionalFormatting>
  <conditionalFormatting sqref="BU4:BV32 CC4:CD32 CK4:CL32">
    <cfRule type="top10" dxfId="96" priority="11" bottom="1" rank="1"/>
  </conditionalFormatting>
  <conditionalFormatting sqref="CS4:CT32">
    <cfRule type="top10" dxfId="95" priority="10" bottom="1" rank="1"/>
  </conditionalFormatting>
  <conditionalFormatting sqref="AW4:AX4 AX5:AX29 AW5:AW32">
    <cfRule type="top10" dxfId="94" priority="7" bottom="1" rank="1"/>
  </conditionalFormatting>
  <conditionalFormatting sqref="BM4:BN4 BE4:BF4 BF5:BF29 BN5:BN29 BE5:BE32 BM5:BM32">
    <cfRule type="top10" dxfId="93" priority="6" bottom="1" rank="1"/>
  </conditionalFormatting>
  <conditionalFormatting sqref="AH4:AH29 AG4:AG32">
    <cfRule type="top10" dxfId="92" priority="8" bottom="1" rank="1"/>
  </conditionalFormatting>
  <conditionalFormatting sqref="AP4:AP29 AO4:AO32">
    <cfRule type="top10" dxfId="91" priority="9" bottom="1" rank="1"/>
  </conditionalFormatting>
  <conditionalFormatting sqref="DB4:DB32">
    <cfRule type="top10" dxfId="90" priority="5" bottom="1" rank="1"/>
  </conditionalFormatting>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5268D-213B-47FA-B78D-29D422F0552B}">
  <dimension ref="A1:GR97"/>
  <sheetViews>
    <sheetView workbookViewId="0">
      <pane xSplit="3" ySplit="3" topLeftCell="S4" activePane="bottomRight" state="frozen"/>
      <selection pane="topRight" activeCell="C1" sqref="C1"/>
      <selection pane="bottomLeft" activeCell="A4" sqref="A4"/>
      <selection pane="bottomRight" activeCell="BX27" sqref="BX27"/>
    </sheetView>
  </sheetViews>
  <sheetFormatPr defaultRowHeight="15" x14ac:dyDescent="0.25"/>
  <cols>
    <col min="1" max="1" width="3" customWidth="1"/>
    <col min="2" max="2" width="18.5703125" style="55" customWidth="1"/>
    <col min="3" max="3" width="1" customWidth="1"/>
    <col min="4" max="4" width="6.5703125" style="57" customWidth="1"/>
    <col min="5" max="5" width="4.28515625" style="57" customWidth="1"/>
    <col min="6" max="6" width="7.140625" style="8" customWidth="1"/>
    <col min="7" max="7" width="7.140625" style="57" customWidth="1"/>
    <col min="8" max="8" width="7.140625" style="8" customWidth="1"/>
    <col min="9" max="9" width="7.140625" style="55" customWidth="1"/>
    <col min="10" max="10" width="6.42578125" customWidth="1"/>
    <col min="11" max="11" width="1" customWidth="1"/>
    <col min="12" max="12" width="6.5703125" style="57" customWidth="1"/>
    <col min="13" max="13" width="4.28515625" style="57" customWidth="1"/>
    <col min="14" max="14" width="7.140625" style="8" customWidth="1"/>
    <col min="15" max="15" width="7.140625" style="57" customWidth="1"/>
    <col min="16" max="16" width="7.140625" style="8" customWidth="1"/>
    <col min="17" max="17" width="7.140625" style="55" customWidth="1"/>
    <col min="18" max="18" width="7.140625" customWidth="1"/>
    <col min="19" max="19" width="1" customWidth="1"/>
    <col min="20" max="20" width="6.85546875" style="57" customWidth="1"/>
    <col min="21" max="21" width="4.28515625" style="57" customWidth="1"/>
    <col min="22" max="22" width="7.140625" style="8" customWidth="1"/>
    <col min="23" max="23" width="7.140625" style="57" customWidth="1"/>
    <col min="24" max="24" width="7.140625" style="8" customWidth="1"/>
    <col min="25" max="25" width="7.140625" style="55" customWidth="1"/>
    <col min="26" max="26" width="7.140625" customWidth="1"/>
    <col min="27" max="27" width="1" customWidth="1"/>
    <col min="28" max="28" width="6.5703125" style="57" customWidth="1"/>
    <col min="29" max="29" width="4.28515625" style="57" customWidth="1"/>
    <col min="30" max="30" width="7.140625" style="8" customWidth="1"/>
    <col min="31" max="31" width="7.140625" style="57" customWidth="1"/>
    <col min="32" max="32" width="7.140625" style="8" customWidth="1"/>
    <col min="33" max="33" width="7.140625" style="55" customWidth="1"/>
    <col min="34" max="34" width="7.140625" customWidth="1"/>
    <col min="35" max="35" width="1" customWidth="1"/>
    <col min="36" max="36" width="6.85546875" style="57" customWidth="1"/>
    <col min="37" max="37" width="4.28515625" style="57" customWidth="1"/>
    <col min="38" max="38" width="7.140625" style="8" customWidth="1"/>
    <col min="39" max="39" width="7.140625" style="57" customWidth="1"/>
    <col min="40" max="40" width="7.140625" style="8" customWidth="1"/>
    <col min="41" max="41" width="7.140625" style="55" customWidth="1"/>
    <col min="42" max="42" width="7.140625" customWidth="1"/>
    <col min="43" max="43" width="1" customWidth="1"/>
    <col min="44" max="44" width="6.5703125" style="57" customWidth="1"/>
    <col min="45" max="45" width="4.28515625" style="57" customWidth="1"/>
    <col min="46" max="46" width="7.140625" style="8" customWidth="1"/>
    <col min="47" max="47" width="7.140625" style="57" customWidth="1"/>
    <col min="48" max="48" width="7.140625" style="8" customWidth="1"/>
    <col min="49" max="49" width="7.140625" style="55" customWidth="1"/>
    <col min="50" max="50" width="7.140625" customWidth="1"/>
    <col min="51" max="51" width="1" customWidth="1"/>
    <col min="52" max="52" width="6.5703125" style="57" customWidth="1"/>
    <col min="53" max="53" width="4.28515625" style="57" customWidth="1"/>
    <col min="54" max="54" width="7.140625" style="8" customWidth="1"/>
    <col min="55" max="55" width="7.140625" style="57" customWidth="1"/>
    <col min="56" max="56" width="7.140625" style="8" customWidth="1"/>
    <col min="57" max="57" width="7.140625" style="55" customWidth="1"/>
    <col min="58" max="58" width="7.140625" customWidth="1"/>
    <col min="59" max="59" width="1" customWidth="1"/>
    <col min="60" max="60" width="6.5703125" style="57" customWidth="1"/>
    <col min="61" max="61" width="4.28515625" style="57" customWidth="1"/>
    <col min="62" max="62" width="7.140625" style="8" customWidth="1"/>
    <col min="63" max="63" width="7.140625" style="57" customWidth="1"/>
    <col min="64" max="64" width="7.140625" style="8" customWidth="1"/>
    <col min="65" max="65" width="7.140625" style="55" customWidth="1"/>
    <col min="66" max="66" width="7.140625" customWidth="1"/>
    <col min="67" max="67" width="1" customWidth="1"/>
    <col min="68" max="68" width="6.5703125" style="57" customWidth="1"/>
    <col min="69" max="69" width="4.28515625" style="57" customWidth="1"/>
    <col min="70" max="70" width="7.140625" style="8" customWidth="1"/>
    <col min="71" max="71" width="7.140625" style="57" customWidth="1"/>
    <col min="72" max="72" width="7.140625" style="8" customWidth="1"/>
    <col min="73" max="73" width="7.140625" style="55" customWidth="1"/>
    <col min="74" max="74" width="7.140625" customWidth="1"/>
    <col min="75" max="75" width="1" customWidth="1"/>
    <col min="76" max="76" width="6.5703125" style="57" customWidth="1"/>
    <col min="77" max="77" width="4.28515625" style="57" customWidth="1"/>
    <col min="78" max="78" width="7.140625" style="8" customWidth="1"/>
    <col min="79" max="79" width="7.140625" style="57" customWidth="1"/>
    <col min="80" max="80" width="7.140625" style="8" customWidth="1"/>
    <col min="81" max="81" width="7.140625" style="55" customWidth="1"/>
    <col min="82" max="82" width="7.140625" customWidth="1"/>
    <col min="83" max="83" width="1" customWidth="1"/>
    <col min="84" max="84" width="6.5703125" style="57" customWidth="1"/>
    <col min="85" max="85" width="4.28515625" style="57" customWidth="1"/>
    <col min="86" max="86" width="7.140625" style="8" customWidth="1"/>
    <col min="87" max="87" width="7.140625" style="57" customWidth="1"/>
    <col min="88" max="88" width="7.140625" style="8" customWidth="1"/>
    <col min="89" max="89" width="7.140625" style="55" customWidth="1"/>
    <col min="90" max="90" width="7.140625" customWidth="1"/>
    <col min="91" max="91" width="1" customWidth="1"/>
    <col min="92" max="92" width="6.5703125" style="57" customWidth="1"/>
    <col min="93" max="93" width="4.28515625" style="57" customWidth="1"/>
    <col min="94" max="94" width="7.140625" style="8" customWidth="1"/>
    <col min="95" max="95" width="7.140625" style="57" customWidth="1"/>
    <col min="96" max="96" width="7.140625" style="8" customWidth="1"/>
    <col min="97" max="97" width="7.140625" style="55" customWidth="1"/>
    <col min="98" max="98" width="7.140625" customWidth="1"/>
    <col min="99" max="99" width="1" customWidth="1"/>
    <col min="100" max="100" width="6.5703125" style="57" customWidth="1"/>
    <col min="101" max="101" width="4.28515625" style="57" customWidth="1"/>
    <col min="102" max="102" width="7.140625" style="8" customWidth="1"/>
    <col min="103" max="103" width="7.140625" style="57" customWidth="1"/>
    <col min="104" max="104" width="7.140625" style="8" customWidth="1"/>
    <col min="105" max="105" width="7.140625" style="55" customWidth="1"/>
    <col min="106" max="106" width="7.140625" customWidth="1"/>
    <col min="107" max="107" width="1" customWidth="1"/>
    <col min="108" max="108" width="9.140625" customWidth="1"/>
    <col min="109" max="109" width="4.5703125" customWidth="1"/>
    <col min="110" max="110" width="22.140625" customWidth="1"/>
    <col min="111" max="113" width="9.42578125" customWidth="1"/>
    <col min="114" max="115" width="9.42578125" hidden="1" customWidth="1"/>
    <col min="116" max="116" width="9.140625" customWidth="1"/>
    <col min="117" max="117" width="16.7109375" hidden="1" customWidth="1"/>
    <col min="118" max="120" width="9.140625" hidden="1" customWidth="1"/>
    <col min="121" max="122" width="13.42578125" hidden="1" customWidth="1"/>
    <col min="123" max="123" width="9.140625" hidden="1" customWidth="1"/>
    <col min="124" max="124" width="16.7109375" hidden="1" customWidth="1"/>
    <col min="125" max="130" width="9.140625" hidden="1" customWidth="1"/>
    <col min="131" max="131" width="16.7109375" hidden="1" customWidth="1"/>
    <col min="132" max="135" width="9.140625" hidden="1" customWidth="1"/>
    <col min="136" max="136" width="21.85546875" customWidth="1"/>
    <col min="137" max="137" width="9" customWidth="1"/>
    <col min="153" max="153" width="21.42578125" customWidth="1"/>
    <col min="154" max="167" width="7.140625" customWidth="1"/>
    <col min="169" max="169" width="21.42578125" customWidth="1"/>
    <col min="171" max="183" width="7.140625" customWidth="1"/>
    <col min="185" max="185" width="18.28515625" hidden="1" customWidth="1"/>
    <col min="186" max="199" width="3.5703125" hidden="1" customWidth="1"/>
    <col min="200" max="200" width="0" hidden="1" customWidth="1"/>
  </cols>
  <sheetData>
    <row r="1" spans="1:200" s="55" customFormat="1" x14ac:dyDescent="0.25">
      <c r="D1" s="57"/>
      <c r="E1" s="57"/>
      <c r="F1" s="57"/>
      <c r="G1" s="57"/>
      <c r="H1" s="57"/>
      <c r="L1" s="57"/>
      <c r="M1" s="57"/>
      <c r="N1" s="57"/>
      <c r="O1" s="57"/>
      <c r="P1" s="57"/>
      <c r="T1" s="57"/>
      <c r="U1" s="57"/>
      <c r="V1" s="57"/>
      <c r="W1" s="57"/>
      <c r="X1" s="57"/>
      <c r="AB1" s="57"/>
      <c r="AC1" s="57"/>
      <c r="AD1" s="57"/>
      <c r="AE1" s="57"/>
      <c r="AF1" s="57"/>
      <c r="AJ1" s="57"/>
      <c r="AK1" s="57"/>
      <c r="AL1" s="57"/>
      <c r="AM1" s="57"/>
      <c r="AN1" s="57"/>
      <c r="AR1" s="57"/>
      <c r="AS1" s="57"/>
      <c r="AT1" s="57"/>
      <c r="AU1" s="57"/>
      <c r="AV1" s="57"/>
      <c r="AZ1" s="57"/>
      <c r="BA1" s="57"/>
      <c r="BB1" s="57"/>
      <c r="BC1" s="57"/>
      <c r="BD1" s="57"/>
      <c r="BH1" s="57"/>
      <c r="BI1" s="57"/>
      <c r="BJ1" s="57"/>
      <c r="BK1" s="57"/>
      <c r="BL1" s="57"/>
      <c r="BP1" s="57"/>
      <c r="BQ1" s="57"/>
      <c r="BR1" s="57"/>
      <c r="BS1" s="57"/>
      <c r="BT1" s="57"/>
      <c r="BX1" s="57"/>
      <c r="BY1" s="57"/>
      <c r="BZ1" s="57"/>
      <c r="CA1" s="57"/>
      <c r="CB1" s="57"/>
      <c r="CF1" s="57"/>
      <c r="CG1" s="57"/>
      <c r="CH1" s="57"/>
      <c r="CI1" s="57"/>
      <c r="CJ1" s="57"/>
      <c r="CN1" s="57"/>
      <c r="CO1" s="57"/>
      <c r="CP1" s="57"/>
      <c r="CQ1" s="57"/>
      <c r="CR1" s="57"/>
      <c r="CV1" s="57"/>
      <c r="CW1" s="57"/>
      <c r="CX1" s="57"/>
      <c r="CY1" s="57"/>
      <c r="CZ1" s="57"/>
      <c r="DG1" s="89">
        <v>-2</v>
      </c>
      <c r="DH1" s="90"/>
      <c r="DI1" s="90"/>
      <c r="DJ1" s="90"/>
      <c r="DK1" s="90"/>
      <c r="DL1" s="90"/>
      <c r="DM1" s="90"/>
      <c r="DN1" s="91">
        <v>-2</v>
      </c>
      <c r="DO1" s="90"/>
      <c r="DP1" s="90"/>
      <c r="DQ1" s="90"/>
      <c r="DR1" s="90"/>
      <c r="DS1" s="90"/>
      <c r="DT1" s="90"/>
      <c r="DU1" s="89">
        <v>-2</v>
      </c>
      <c r="DV1" s="90"/>
      <c r="DW1" s="90"/>
      <c r="DX1" s="90"/>
      <c r="DY1" s="90"/>
    </row>
    <row r="2" spans="1:200" s="55" customFormat="1" x14ac:dyDescent="0.25">
      <c r="C2" s="63"/>
      <c r="D2" s="57"/>
      <c r="E2" s="57"/>
      <c r="F2" s="57"/>
      <c r="G2" s="57"/>
      <c r="H2" s="57"/>
      <c r="I2" s="64" t="s">
        <v>37</v>
      </c>
      <c r="K2" s="63"/>
      <c r="L2" s="57"/>
      <c r="M2" s="57"/>
      <c r="N2" s="57"/>
      <c r="O2" s="57"/>
      <c r="P2" s="57"/>
      <c r="Q2" s="64" t="s">
        <v>37</v>
      </c>
      <c r="S2" s="63"/>
      <c r="T2" s="57"/>
      <c r="U2" s="57"/>
      <c r="V2" s="57"/>
      <c r="W2" s="57"/>
      <c r="X2" s="57"/>
      <c r="Y2" s="64" t="s">
        <v>37</v>
      </c>
      <c r="AA2" s="63"/>
      <c r="AB2" s="57"/>
      <c r="AC2" s="57"/>
      <c r="AD2" s="57"/>
      <c r="AE2" s="57"/>
      <c r="AF2" s="57"/>
      <c r="AG2" s="64" t="s">
        <v>37</v>
      </c>
      <c r="AI2" s="63"/>
      <c r="AJ2" s="57"/>
      <c r="AK2" s="57"/>
      <c r="AL2" s="57"/>
      <c r="AM2" s="57"/>
      <c r="AN2" s="57"/>
      <c r="AO2" s="64" t="s">
        <v>37</v>
      </c>
      <c r="AQ2" s="63"/>
      <c r="AR2" s="57"/>
      <c r="AS2" s="57"/>
      <c r="AT2" s="57"/>
      <c r="AU2" s="57"/>
      <c r="AV2" s="57"/>
      <c r="AW2" s="64" t="s">
        <v>37</v>
      </c>
      <c r="AY2" s="63"/>
      <c r="AZ2" s="57"/>
      <c r="BA2" s="57"/>
      <c r="BB2" s="57"/>
      <c r="BC2" s="57"/>
      <c r="BD2" s="57"/>
      <c r="BE2" s="64" t="s">
        <v>37</v>
      </c>
      <c r="BG2" s="63"/>
      <c r="BH2" s="57"/>
      <c r="BI2" s="57"/>
      <c r="BJ2" s="57"/>
      <c r="BK2" s="57"/>
      <c r="BL2" s="57"/>
      <c r="BM2" s="64" t="s">
        <v>37</v>
      </c>
      <c r="BO2" s="63"/>
      <c r="BP2" s="57"/>
      <c r="BQ2" s="57"/>
      <c r="BR2" s="57"/>
      <c r="BS2" s="57"/>
      <c r="BT2" s="57"/>
      <c r="BU2" s="64" t="s">
        <v>37</v>
      </c>
      <c r="BW2" s="63"/>
      <c r="BX2" s="57"/>
      <c r="BY2" s="57"/>
      <c r="BZ2" s="57"/>
      <c r="CA2" s="57"/>
      <c r="CB2" s="57"/>
      <c r="CC2" s="64" t="s">
        <v>37</v>
      </c>
      <c r="CE2" s="63"/>
      <c r="CF2" s="57"/>
      <c r="CG2" s="57"/>
      <c r="CH2" s="57"/>
      <c r="CI2" s="57"/>
      <c r="CJ2" s="57"/>
      <c r="CK2" s="64" t="s">
        <v>37</v>
      </c>
      <c r="CM2" s="63"/>
      <c r="CN2" s="57"/>
      <c r="CO2" s="57"/>
      <c r="CP2" s="57"/>
      <c r="CQ2" s="57"/>
      <c r="CR2" s="57"/>
      <c r="CS2" s="64" t="s">
        <v>37</v>
      </c>
      <c r="CU2" s="63"/>
      <c r="CV2" s="57"/>
      <c r="CW2" s="57"/>
      <c r="CX2" s="57"/>
      <c r="CY2" s="57"/>
      <c r="CZ2" s="57"/>
      <c r="DA2" s="64" t="s">
        <v>37</v>
      </c>
      <c r="DC2" s="63"/>
      <c r="DD2" s="57"/>
      <c r="DG2" s="66" t="s">
        <v>47</v>
      </c>
      <c r="DH2" s="90"/>
      <c r="DI2" s="90"/>
      <c r="DJ2" s="90"/>
      <c r="DK2" s="90"/>
      <c r="DL2" s="90"/>
      <c r="DM2" s="90"/>
      <c r="DN2" s="92" t="s">
        <v>47</v>
      </c>
      <c r="DO2" s="90"/>
      <c r="DP2" s="90"/>
      <c r="DQ2" s="90"/>
      <c r="DR2" s="90"/>
      <c r="DS2" s="90"/>
      <c r="DT2" s="90"/>
      <c r="DU2" s="66" t="s">
        <v>47</v>
      </c>
      <c r="DV2" s="90"/>
      <c r="DW2" s="90"/>
      <c r="DX2" s="90"/>
      <c r="DY2" s="90"/>
      <c r="DZ2" s="57"/>
      <c r="EG2" s="93" t="s">
        <v>46</v>
      </c>
    </row>
    <row r="3" spans="1:200" s="55" customFormat="1" ht="21" x14ac:dyDescent="0.25">
      <c r="C3" s="63"/>
      <c r="D3" s="67" t="s">
        <v>23</v>
      </c>
      <c r="E3" s="68" t="s">
        <v>21</v>
      </c>
      <c r="F3" s="69" t="s">
        <v>24</v>
      </c>
      <c r="G3" s="67" t="s">
        <v>22</v>
      </c>
      <c r="H3" s="69" t="s">
        <v>24</v>
      </c>
      <c r="I3" s="70" t="s">
        <v>24</v>
      </c>
      <c r="J3" s="68" t="s">
        <v>25</v>
      </c>
      <c r="K3" s="71"/>
      <c r="L3" s="67" t="s">
        <v>23</v>
      </c>
      <c r="M3" s="68" t="s">
        <v>21</v>
      </c>
      <c r="N3" s="69" t="s">
        <v>24</v>
      </c>
      <c r="O3" s="67" t="s">
        <v>22</v>
      </c>
      <c r="P3" s="69" t="s">
        <v>24</v>
      </c>
      <c r="Q3" s="70" t="s">
        <v>24</v>
      </c>
      <c r="R3" s="68" t="s">
        <v>25</v>
      </c>
      <c r="S3" s="71"/>
      <c r="T3" s="67" t="s">
        <v>23</v>
      </c>
      <c r="U3" s="68" t="s">
        <v>21</v>
      </c>
      <c r="V3" s="69" t="s">
        <v>24</v>
      </c>
      <c r="W3" s="67" t="s">
        <v>22</v>
      </c>
      <c r="X3" s="69" t="s">
        <v>24</v>
      </c>
      <c r="Y3" s="70" t="s">
        <v>24</v>
      </c>
      <c r="Z3" s="68" t="s">
        <v>25</v>
      </c>
      <c r="AA3" s="71"/>
      <c r="AB3" s="67" t="s">
        <v>23</v>
      </c>
      <c r="AC3" s="68" t="s">
        <v>21</v>
      </c>
      <c r="AD3" s="69" t="s">
        <v>24</v>
      </c>
      <c r="AE3" s="67" t="s">
        <v>22</v>
      </c>
      <c r="AF3" s="69" t="s">
        <v>24</v>
      </c>
      <c r="AG3" s="70" t="s">
        <v>24</v>
      </c>
      <c r="AH3" s="68" t="s">
        <v>25</v>
      </c>
      <c r="AI3" s="71"/>
      <c r="AJ3" s="67" t="s">
        <v>23</v>
      </c>
      <c r="AK3" s="68" t="s">
        <v>21</v>
      </c>
      <c r="AL3" s="69" t="s">
        <v>24</v>
      </c>
      <c r="AM3" s="67" t="s">
        <v>22</v>
      </c>
      <c r="AN3" s="69" t="s">
        <v>24</v>
      </c>
      <c r="AO3" s="70" t="s">
        <v>24</v>
      </c>
      <c r="AP3" s="68" t="s">
        <v>25</v>
      </c>
      <c r="AQ3" s="71"/>
      <c r="AR3" s="67" t="s">
        <v>23</v>
      </c>
      <c r="AS3" s="68" t="s">
        <v>21</v>
      </c>
      <c r="AT3" s="69" t="s">
        <v>24</v>
      </c>
      <c r="AU3" s="67" t="s">
        <v>22</v>
      </c>
      <c r="AV3" s="69" t="s">
        <v>24</v>
      </c>
      <c r="AW3" s="70" t="s">
        <v>24</v>
      </c>
      <c r="AX3" s="68" t="s">
        <v>25</v>
      </c>
      <c r="AY3" s="71"/>
      <c r="AZ3" s="67" t="s">
        <v>23</v>
      </c>
      <c r="BA3" s="68" t="s">
        <v>21</v>
      </c>
      <c r="BB3" s="69" t="s">
        <v>24</v>
      </c>
      <c r="BC3" s="67" t="s">
        <v>22</v>
      </c>
      <c r="BD3" s="69" t="s">
        <v>24</v>
      </c>
      <c r="BE3" s="70" t="s">
        <v>24</v>
      </c>
      <c r="BF3" s="68" t="s">
        <v>25</v>
      </c>
      <c r="BG3" s="71"/>
      <c r="BH3" s="67" t="s">
        <v>23</v>
      </c>
      <c r="BI3" s="68" t="s">
        <v>21</v>
      </c>
      <c r="BJ3" s="69" t="s">
        <v>24</v>
      </c>
      <c r="BK3" s="67" t="s">
        <v>22</v>
      </c>
      <c r="BL3" s="69" t="s">
        <v>24</v>
      </c>
      <c r="BM3" s="70" t="s">
        <v>24</v>
      </c>
      <c r="BN3" s="68" t="s">
        <v>25</v>
      </c>
      <c r="BO3" s="71"/>
      <c r="BP3" s="67" t="s">
        <v>23</v>
      </c>
      <c r="BQ3" s="68" t="s">
        <v>21</v>
      </c>
      <c r="BR3" s="69" t="s">
        <v>24</v>
      </c>
      <c r="BS3" s="67" t="s">
        <v>22</v>
      </c>
      <c r="BT3" s="69" t="s">
        <v>24</v>
      </c>
      <c r="BU3" s="70" t="s">
        <v>24</v>
      </c>
      <c r="BV3" s="68" t="s">
        <v>25</v>
      </c>
      <c r="BW3" s="72"/>
      <c r="BX3" s="67" t="s">
        <v>23</v>
      </c>
      <c r="BY3" s="68" t="s">
        <v>21</v>
      </c>
      <c r="BZ3" s="69" t="s">
        <v>24</v>
      </c>
      <c r="CA3" s="67" t="s">
        <v>22</v>
      </c>
      <c r="CB3" s="69" t="s">
        <v>24</v>
      </c>
      <c r="CC3" s="70" t="s">
        <v>24</v>
      </c>
      <c r="CD3" s="68" t="s">
        <v>25</v>
      </c>
      <c r="CE3" s="72"/>
      <c r="CF3" s="67" t="s">
        <v>23</v>
      </c>
      <c r="CG3" s="68" t="s">
        <v>21</v>
      </c>
      <c r="CH3" s="69" t="s">
        <v>24</v>
      </c>
      <c r="CI3" s="67" t="s">
        <v>22</v>
      </c>
      <c r="CJ3" s="69" t="s">
        <v>24</v>
      </c>
      <c r="CK3" s="70" t="s">
        <v>24</v>
      </c>
      <c r="CL3" s="68" t="s">
        <v>25</v>
      </c>
      <c r="CM3" s="72"/>
      <c r="CN3" s="67" t="s">
        <v>23</v>
      </c>
      <c r="CO3" s="68" t="s">
        <v>21</v>
      </c>
      <c r="CP3" s="69" t="s">
        <v>24</v>
      </c>
      <c r="CQ3" s="67" t="s">
        <v>22</v>
      </c>
      <c r="CR3" s="69" t="s">
        <v>24</v>
      </c>
      <c r="CS3" s="70" t="s">
        <v>24</v>
      </c>
      <c r="CT3" s="68" t="s">
        <v>25</v>
      </c>
      <c r="CU3" s="72"/>
      <c r="CV3" s="67" t="s">
        <v>23</v>
      </c>
      <c r="CW3" s="68" t="s">
        <v>21</v>
      </c>
      <c r="CX3" s="69" t="s">
        <v>24</v>
      </c>
      <c r="CY3" s="67" t="s">
        <v>22</v>
      </c>
      <c r="CZ3" s="73" t="s">
        <v>24</v>
      </c>
      <c r="DA3" s="70" t="s">
        <v>24</v>
      </c>
      <c r="DB3" s="74" t="s">
        <v>25</v>
      </c>
      <c r="DC3" s="72"/>
      <c r="DD3" s="57"/>
      <c r="DE3" s="75"/>
      <c r="DF3" s="94"/>
      <c r="DG3" s="82" t="s">
        <v>46</v>
      </c>
      <c r="DH3" s="95" t="s">
        <v>21</v>
      </c>
      <c r="DI3" s="95" t="s">
        <v>22</v>
      </c>
      <c r="DJ3" s="111"/>
      <c r="DK3" s="111"/>
      <c r="DL3" s="90"/>
      <c r="DM3" s="96"/>
      <c r="DN3" s="92" t="s">
        <v>46</v>
      </c>
      <c r="DO3" s="91" t="s">
        <v>21</v>
      </c>
      <c r="DP3" s="91" t="s">
        <v>22</v>
      </c>
      <c r="DQ3" s="90"/>
      <c r="DR3" s="90"/>
      <c r="DS3" s="96"/>
      <c r="DT3" s="96"/>
      <c r="DU3" s="66" t="s">
        <v>46</v>
      </c>
      <c r="DV3" s="89" t="s">
        <v>21</v>
      </c>
      <c r="DW3" s="89" t="s">
        <v>22</v>
      </c>
      <c r="DX3" s="90"/>
      <c r="DY3" s="90"/>
      <c r="DZ3" s="78"/>
      <c r="EB3" s="80" t="s">
        <v>24</v>
      </c>
      <c r="EC3" s="80" t="s">
        <v>21</v>
      </c>
      <c r="ED3" s="80" t="s">
        <v>22</v>
      </c>
      <c r="EF3" s="97" t="s">
        <v>39</v>
      </c>
      <c r="EG3" s="98">
        <v>-2</v>
      </c>
      <c r="EH3" s="55" t="s">
        <v>0</v>
      </c>
      <c r="EI3" s="99">
        <v>45476</v>
      </c>
      <c r="EJ3" s="99">
        <v>45483</v>
      </c>
      <c r="EK3" s="99">
        <v>45490</v>
      </c>
      <c r="EL3" s="99">
        <v>45494</v>
      </c>
      <c r="EM3" s="99">
        <v>45511</v>
      </c>
      <c r="EN3" s="99">
        <v>45518</v>
      </c>
      <c r="EO3" s="99">
        <v>45525</v>
      </c>
      <c r="EP3" s="99">
        <v>45539</v>
      </c>
      <c r="EQ3" s="99">
        <v>45546</v>
      </c>
      <c r="ER3" s="99">
        <v>45553</v>
      </c>
      <c r="ES3" s="99"/>
      <c r="EW3" s="81" t="s">
        <v>40</v>
      </c>
      <c r="EX3" s="83" t="s">
        <v>0</v>
      </c>
      <c r="EY3" s="99">
        <v>45476</v>
      </c>
      <c r="EZ3" s="99">
        <v>45483</v>
      </c>
      <c r="FA3" s="99">
        <v>45490</v>
      </c>
      <c r="FB3" s="99">
        <v>45494</v>
      </c>
      <c r="FC3" s="99">
        <v>45511</v>
      </c>
      <c r="FD3" s="99">
        <v>45518</v>
      </c>
      <c r="FE3" s="99">
        <v>45525</v>
      </c>
      <c r="FF3" s="99">
        <v>45539</v>
      </c>
      <c r="FG3" s="99">
        <v>45546</v>
      </c>
      <c r="FH3" s="99">
        <v>45553</v>
      </c>
      <c r="FI3" s="84"/>
      <c r="FJ3" s="68"/>
      <c r="FK3" s="68"/>
      <c r="FM3" s="81" t="s">
        <v>41</v>
      </c>
      <c r="FN3" s="83" t="s">
        <v>0</v>
      </c>
      <c r="FO3" s="99">
        <v>45476</v>
      </c>
      <c r="FP3" s="99">
        <v>45483</v>
      </c>
      <c r="FQ3" s="99">
        <v>45490</v>
      </c>
      <c r="FR3" s="99">
        <v>45494</v>
      </c>
      <c r="FS3" s="99">
        <v>45511</v>
      </c>
      <c r="FT3" s="99">
        <v>45518</v>
      </c>
      <c r="FU3" s="99">
        <v>45525</v>
      </c>
      <c r="FV3" s="99">
        <v>45539</v>
      </c>
      <c r="FW3" s="99">
        <v>45546</v>
      </c>
      <c r="FX3" s="99">
        <v>45553</v>
      </c>
      <c r="FY3" s="219"/>
      <c r="FZ3" s="220"/>
      <c r="GA3" s="220"/>
      <c r="GB3" s="220"/>
      <c r="GC3" s="221" t="s">
        <v>83</v>
      </c>
      <c r="GD3" s="222">
        <v>1</v>
      </c>
      <c r="GE3" s="222">
        <v>2</v>
      </c>
      <c r="GF3" s="222">
        <v>3</v>
      </c>
      <c r="GG3" s="222">
        <v>4</v>
      </c>
      <c r="GH3" s="222">
        <v>5</v>
      </c>
      <c r="GI3" s="222">
        <v>6</v>
      </c>
      <c r="GJ3" s="222">
        <v>7</v>
      </c>
      <c r="GK3" s="222">
        <v>8</v>
      </c>
      <c r="GL3" s="222">
        <v>9</v>
      </c>
      <c r="GM3" s="222">
        <v>10</v>
      </c>
      <c r="GN3" s="222">
        <v>11</v>
      </c>
      <c r="GO3" s="222">
        <v>12</v>
      </c>
      <c r="GP3" s="222">
        <v>13</v>
      </c>
      <c r="GQ3" s="220"/>
      <c r="GR3" s="128"/>
    </row>
    <row r="4" spans="1:200" ht="15.75" x14ac:dyDescent="0.25">
      <c r="A4" s="183">
        <v>1</v>
      </c>
      <c r="B4" s="86" t="str">
        <f>'DMV per. 1'!B4</f>
        <v>Casper Geerlings</v>
      </c>
      <c r="C4" s="6"/>
      <c r="D4" s="213">
        <v>1</v>
      </c>
      <c r="E4" s="189">
        <v>0</v>
      </c>
      <c r="F4" s="20">
        <f>_xlfn.IFNA(RANK(E4,$E$4:$E$32,0),0)</f>
        <v>19</v>
      </c>
      <c r="G4" s="189">
        <v>0</v>
      </c>
      <c r="H4" s="20">
        <f>_xlfn.IFNA(RANK(G4,$G$4:$G$32,0),0)</f>
        <v>19</v>
      </c>
      <c r="I4" s="70">
        <f>IF(F4+H4=0,0,SUM(F4+H4))</f>
        <v>38</v>
      </c>
      <c r="J4" s="10">
        <f>RANK(I4,$I$4:$I$32,1)</f>
        <v>19</v>
      </c>
      <c r="K4" s="11"/>
      <c r="L4" s="213">
        <v>21</v>
      </c>
      <c r="M4" s="189">
        <v>6</v>
      </c>
      <c r="N4" s="20">
        <f>_xlfn.IFNA(RANK(M4,$M$4:$M$32,0),0)</f>
        <v>7</v>
      </c>
      <c r="O4" s="189">
        <v>4860</v>
      </c>
      <c r="P4" s="20">
        <f>_xlfn.IFNA(RANK(O4,$O$4:$O$32,0),0)</f>
        <v>9</v>
      </c>
      <c r="Q4" s="70">
        <f>IF(N4+P4=0,0,SUM(N4+P4))</f>
        <v>16</v>
      </c>
      <c r="R4" s="10">
        <f>RANK(Q4,$Q$4:$Q$32,1)</f>
        <v>8</v>
      </c>
      <c r="S4" s="11"/>
      <c r="T4" s="213">
        <v>12</v>
      </c>
      <c r="U4" s="189">
        <v>5</v>
      </c>
      <c r="V4" s="20">
        <f>_xlfn.IFNA(RANK(U4,$U$4:$U$32,0),0)</f>
        <v>7</v>
      </c>
      <c r="W4" s="189">
        <v>2180</v>
      </c>
      <c r="X4" s="20">
        <f>_xlfn.IFNA(RANK(W4,$W$4:$W$32,0),0)</f>
        <v>7</v>
      </c>
      <c r="Y4" s="70">
        <f>IF(V4+X4=0,0,SUM(V4+X4))</f>
        <v>14</v>
      </c>
      <c r="Z4" s="10">
        <f>RANK(Y4,$Y$4:$Y$32,1)</f>
        <v>7</v>
      </c>
      <c r="AA4" s="11"/>
      <c r="AB4" s="213">
        <v>13</v>
      </c>
      <c r="AC4" s="189">
        <v>5</v>
      </c>
      <c r="AD4" s="20">
        <f>_xlfn.IFNA(RANK(AC4,$AC$4:$AC$32,0),0)</f>
        <v>12</v>
      </c>
      <c r="AE4" s="189">
        <v>3980</v>
      </c>
      <c r="AF4" s="20">
        <f>_xlfn.IFNA(RANK(AE4,$AE$4:$AE$32,0),0)</f>
        <v>6</v>
      </c>
      <c r="AG4" s="70">
        <f>IF(AD4+AF4=0,0,SUM(AD4+AF4))</f>
        <v>18</v>
      </c>
      <c r="AH4" s="10">
        <f>RANK(AG4,$AG$4:$AG$32,1)</f>
        <v>10</v>
      </c>
      <c r="AI4" s="11"/>
      <c r="AJ4" s="213">
        <v>12</v>
      </c>
      <c r="AK4" s="189">
        <v>3</v>
      </c>
      <c r="AL4" s="20">
        <f>_xlfn.IFNA(RANK(AK4,$AK$4:$AK$32,0),0)</f>
        <v>13</v>
      </c>
      <c r="AM4" s="189">
        <v>1960</v>
      </c>
      <c r="AN4" s="20">
        <f>_xlfn.IFNA(RANK(AM4,$AM$4:$AM$32,0),0)</f>
        <v>15</v>
      </c>
      <c r="AO4" s="70">
        <f>IF(AL4+AN4=0,0,SUM(AL4+AN4))</f>
        <v>28</v>
      </c>
      <c r="AP4" s="10">
        <f>RANK(AO4,$AO$4:$AO$32,1)</f>
        <v>16</v>
      </c>
      <c r="AQ4" s="11"/>
      <c r="AR4" s="241"/>
      <c r="AS4" s="194"/>
      <c r="AT4" s="20">
        <v>15</v>
      </c>
      <c r="AU4" s="194"/>
      <c r="AV4" s="20">
        <v>15</v>
      </c>
      <c r="AW4" s="70">
        <f>IF(AT4+AV4=0,0,SUM(AT4+AV4))</f>
        <v>30</v>
      </c>
      <c r="AX4" s="10">
        <f>RANK(AW4,$AW$4:$AW$32,1)</f>
        <v>15</v>
      </c>
      <c r="AY4" s="11"/>
      <c r="AZ4" s="192">
        <v>5</v>
      </c>
      <c r="BA4" s="194">
        <v>8</v>
      </c>
      <c r="BB4" s="20">
        <f>_xlfn.IFNA(RANK(BA4,$BA$4:$BA$32,0),0)</f>
        <v>10</v>
      </c>
      <c r="BC4" s="194">
        <v>5320</v>
      </c>
      <c r="BD4" s="20">
        <f>_xlfn.IFNA(RANK(BC4,$BC$4:$BC$32,0),0)</f>
        <v>4</v>
      </c>
      <c r="BE4" s="70">
        <f>IF(+BD4=0,0,SUM(BB4+BD4))</f>
        <v>14</v>
      </c>
      <c r="BF4" s="10">
        <f>RANK(BE4,$BE$4:$BE$32,1)</f>
        <v>6</v>
      </c>
      <c r="BG4" s="11"/>
      <c r="BH4" s="192">
        <v>23</v>
      </c>
      <c r="BI4" s="194">
        <v>5</v>
      </c>
      <c r="BJ4" s="20">
        <f>_xlfn.IFNA(RANK(BI4,$BI$4:$BI$32,0),0)</f>
        <v>12</v>
      </c>
      <c r="BK4" s="194">
        <v>2200</v>
      </c>
      <c r="BL4" s="20">
        <f>_xlfn.IFNA(RANK(BK4,$BK$4:$BK$32,0),0)</f>
        <v>12</v>
      </c>
      <c r="BM4" s="70">
        <f>IF(BJ4+BL4=0,0,SUM(BJ4+BL4))</f>
        <v>24</v>
      </c>
      <c r="BN4" s="10">
        <f>RANK(BM4,$BM$4:$BM$32,1)</f>
        <v>12</v>
      </c>
      <c r="BO4" s="11"/>
      <c r="BP4" s="213">
        <v>8</v>
      </c>
      <c r="BQ4" s="189">
        <v>8</v>
      </c>
      <c r="BR4" s="20">
        <f>_xlfn.IFNA(RANK(BQ4,$BQ$4:$BQ$32,0),0)</f>
        <v>5</v>
      </c>
      <c r="BS4" s="189">
        <v>5000</v>
      </c>
      <c r="BT4" s="20">
        <f>_xlfn.IFNA(RANK(BS4,$BS$4:$BS$32,0),0)</f>
        <v>5</v>
      </c>
      <c r="BU4" s="70">
        <f>IF(BR4+BT4=0,0,SUM(BR4+BT4))</f>
        <v>10</v>
      </c>
      <c r="BV4" s="10">
        <f>RANK(BU4,$BU$4:$BU$32,1)</f>
        <v>4</v>
      </c>
      <c r="BW4" s="11"/>
      <c r="BX4" s="192">
        <v>32</v>
      </c>
      <c r="BY4" s="194">
        <v>4</v>
      </c>
      <c r="BZ4" s="20">
        <f>_xlfn.IFNA(RANK(BY4,$BY$4:$BY$32,0),0)</f>
        <v>10</v>
      </c>
      <c r="CA4" s="194">
        <v>5500</v>
      </c>
      <c r="CB4" s="20">
        <f>_xlfn.IFNA(RANK(CA4,$CA$4:$CA$32,0),0)</f>
        <v>4</v>
      </c>
      <c r="CC4" s="70">
        <f>IF(BZ4+CB4=0,0,SUM(BZ4+CB4))</f>
        <v>14</v>
      </c>
      <c r="CD4" s="10">
        <f>RANK(CC4,$CC$4:$CC$32,1)</f>
        <v>7</v>
      </c>
      <c r="CE4" s="11"/>
      <c r="CF4" s="70"/>
      <c r="CG4" s="70"/>
      <c r="CH4" s="20">
        <f>_xlfn.IFNA(RANK(CG4,$CG$4:$CG$32,0),0)</f>
        <v>0</v>
      </c>
      <c r="CI4" s="70"/>
      <c r="CJ4" s="20">
        <f>_xlfn.IFNA(RANK(CI4,$CI$4:$CI$32,0),0)</f>
        <v>0</v>
      </c>
      <c r="CK4" s="70">
        <f>IF(CH4+CJ4=0,0,SUM(CH4+CJ4))</f>
        <v>0</v>
      </c>
      <c r="CL4" s="10">
        <f>RANK(CK4,$CK$4:$CK$32,1)</f>
        <v>1</v>
      </c>
      <c r="CM4" s="11"/>
      <c r="CN4" s="70"/>
      <c r="CO4" s="70"/>
      <c r="CP4" s="20">
        <f>_xlfn.IFNA(RANK(CO4,$CO$4:$CO$32,0),0)</f>
        <v>0</v>
      </c>
      <c r="CQ4" s="70"/>
      <c r="CR4" s="20">
        <f>_xlfn.IFNA(RANK(CQ4,$CQ$4:$CQ$32,0),0)</f>
        <v>0</v>
      </c>
      <c r="CS4" s="70">
        <f>IF(CP4+CR4=0,0,SUM(CP4+CR4))</f>
        <v>0</v>
      </c>
      <c r="CT4" s="10">
        <f>RANK(CS4,$CS$4:$CS$32,1)</f>
        <v>1</v>
      </c>
      <c r="CU4" s="11"/>
      <c r="CV4" s="70"/>
      <c r="CW4" s="70"/>
      <c r="CX4" s="20">
        <f>_xlfn.IFNA(RANK(CW4,$CW$4:$CW$32,0),0)</f>
        <v>0</v>
      </c>
      <c r="CY4" s="70"/>
      <c r="CZ4" s="20">
        <f>_xlfn.IFNA(RANK(CY4,$CY$4:$CY$32,0),0)</f>
        <v>0</v>
      </c>
      <c r="DA4" s="70">
        <f>IF(CX4+CZ4=0,0,SUM(CX4+CZ4))</f>
        <v>0</v>
      </c>
      <c r="DB4" s="10">
        <f>RANK(DA4,$DA$4:$DA$32,1)</f>
        <v>1</v>
      </c>
      <c r="DC4" s="7"/>
      <c r="DD4" s="9"/>
      <c r="DE4" s="12">
        <v>1</v>
      </c>
      <c r="DF4" s="12" t="str" cm="1">
        <f t="array" ref="DF4:DK32">_xlfn._xlws.SORT(DM4:DR32,5,-1)</f>
        <v>Jos Selder</v>
      </c>
      <c r="DG4" s="34">
        <v>59</v>
      </c>
      <c r="DH4" s="12">
        <v>108</v>
      </c>
      <c r="DI4" s="12">
        <v>53068</v>
      </c>
      <c r="DJ4" s="15">
        <v>-58999892</v>
      </c>
      <c r="DK4" s="15">
        <v>-1769946932</v>
      </c>
      <c r="DL4" s="36"/>
      <c r="DM4" s="51" t="str">
        <f>B4</f>
        <v>Casper Geerlings</v>
      </c>
      <c r="DN4" s="14">
        <f>SUM(EG4)</f>
        <v>138</v>
      </c>
      <c r="DO4" s="14">
        <f>EX4</f>
        <v>44</v>
      </c>
      <c r="DP4" s="14">
        <f>FN4</f>
        <v>31000</v>
      </c>
      <c r="DQ4" s="14">
        <f>DN4*-1000000+DO4</f>
        <v>-137999956</v>
      </c>
      <c r="DR4" s="14">
        <f>DN4*-30000000+DP4</f>
        <v>-4139969000</v>
      </c>
      <c r="DS4" s="36"/>
      <c r="DT4" s="5" t="str" cm="1">
        <f t="array" ref="DT4:DW32">_xlfn._xlws.SORT(_xlfn._xlws.FILTER(DM4:DP32,DN4:DN32&gt;=LARGE(DN4:DN32,29)),2,1)</f>
        <v>Jos Selder</v>
      </c>
      <c r="DU4" s="5">
        <v>59</v>
      </c>
      <c r="DV4" s="5">
        <v>108</v>
      </c>
      <c r="DW4" s="5">
        <v>53068</v>
      </c>
      <c r="DX4" s="36"/>
      <c r="DY4" s="36"/>
      <c r="DZ4" s="54"/>
      <c r="EA4" s="53" t="str">
        <f>B4</f>
        <v>Casper Geerlings</v>
      </c>
      <c r="EB4" s="52">
        <f>SUM(EG4)</f>
        <v>138</v>
      </c>
      <c r="EC4" s="4">
        <f t="shared" ref="EC4:EC32" si="0">SUM(E4+M4+U4+AC4+AK4+AS4+BA4+BI4+BQ4+BY4+CG4+CO4+CW4)</f>
        <v>44</v>
      </c>
      <c r="ED4" s="4">
        <f t="shared" ref="ED4:ED32" si="1">SUM(G4+O4+W4+AE4+AM4+AU4+BC4+BK4+BS4+CA4+CI4+CQ4+CY4)</f>
        <v>31000</v>
      </c>
      <c r="EF4" s="3" t="str">
        <f t="shared" ref="EF4:EF32" si="2">B4</f>
        <v>Casper Geerlings</v>
      </c>
      <c r="EG4" s="23">
        <f>SUM(EI4:EU4)-LARGE(EI4:EU4,2)-LARGE(EI4:EU4,1)</f>
        <v>138</v>
      </c>
      <c r="EH4" s="1">
        <f>SUM(EI4:EU4)</f>
        <v>206</v>
      </c>
      <c r="EI4" s="1">
        <f t="shared" ref="EI4:EI32" si="3">SUM(I4)</f>
        <v>38</v>
      </c>
      <c r="EJ4" s="1">
        <f t="shared" ref="EJ4:EJ32" si="4">SUM(Q4)</f>
        <v>16</v>
      </c>
      <c r="EK4" s="1">
        <f t="shared" ref="EK4:EK32" si="5">SUM(Y4)</f>
        <v>14</v>
      </c>
      <c r="EL4" s="1">
        <f t="shared" ref="EL4:EL32" si="6">SUM(AG4)</f>
        <v>18</v>
      </c>
      <c r="EM4" s="1">
        <f t="shared" ref="EM4:EM32" si="7">SUM(AO4)</f>
        <v>28</v>
      </c>
      <c r="EN4" s="1">
        <f t="shared" ref="EN4:EN32" si="8">SUM(AW4)</f>
        <v>30</v>
      </c>
      <c r="EO4" s="1">
        <f t="shared" ref="EO4:EO32" si="9">SUM(BE4)</f>
        <v>14</v>
      </c>
      <c r="EP4" s="1">
        <f t="shared" ref="EP4:EP32" si="10">SUM(BM4)</f>
        <v>24</v>
      </c>
      <c r="EQ4" s="1">
        <f t="shared" ref="EQ4:EQ32" si="11">SUM(BU4)</f>
        <v>10</v>
      </c>
      <c r="ER4" s="1">
        <f t="shared" ref="ER4:ER32" si="12">SUM(CC4)</f>
        <v>14</v>
      </c>
      <c r="ES4" s="1">
        <f t="shared" ref="ES4:ES32" si="13">SUM(CK4)</f>
        <v>0</v>
      </c>
      <c r="ET4" s="2">
        <f t="shared" ref="ET4:ET32" si="14">SUM(CS4)</f>
        <v>0</v>
      </c>
      <c r="EU4" s="2">
        <f t="shared" ref="EU4:EU32" si="15">SUM(DA4)</f>
        <v>0</v>
      </c>
      <c r="EW4" s="3" t="str">
        <f t="shared" ref="EW4:EW32" si="16">B4</f>
        <v>Casper Geerlings</v>
      </c>
      <c r="EX4" s="1">
        <f t="shared" ref="EX4:EX32" si="17">SUM(EY4:FK4)</f>
        <v>44</v>
      </c>
      <c r="EY4" s="16">
        <f t="shared" ref="EY4:EY32" si="18">SUM(E4)</f>
        <v>0</v>
      </c>
      <c r="EZ4" s="16">
        <f t="shared" ref="EZ4:EZ32" si="19">SUM(M4)</f>
        <v>6</v>
      </c>
      <c r="FA4" s="16">
        <f t="shared" ref="FA4:FA32" si="20">SUM(U4)</f>
        <v>5</v>
      </c>
      <c r="FB4" s="16">
        <f t="shared" ref="FB4:FB32" si="21">SUM(AC4)</f>
        <v>5</v>
      </c>
      <c r="FC4" s="16">
        <f t="shared" ref="FC4:FC32" si="22">SUM(AK4)</f>
        <v>3</v>
      </c>
      <c r="FD4" s="16">
        <f t="shared" ref="FD4:FD32" si="23">SUM(AS4)</f>
        <v>0</v>
      </c>
      <c r="FE4" s="16">
        <f t="shared" ref="FE4:FE32" si="24">SUM(BA4)</f>
        <v>8</v>
      </c>
      <c r="FF4" s="16">
        <f t="shared" ref="FF4:FF32" si="25">SUM(BI4)</f>
        <v>5</v>
      </c>
      <c r="FG4" s="16">
        <f t="shared" ref="FG4:FG32" si="26">SUM(BQ4)</f>
        <v>8</v>
      </c>
      <c r="FH4" s="16">
        <f t="shared" ref="FH4:FH32" si="27">SUM(BY4)</f>
        <v>4</v>
      </c>
      <c r="FI4" s="16">
        <f t="shared" ref="FI4:FI32" si="28">SUM(CG4)</f>
        <v>0</v>
      </c>
      <c r="FJ4" s="16">
        <f t="shared" ref="FJ4:FJ32" si="29">SUM(CO4)</f>
        <v>0</v>
      </c>
      <c r="FK4" s="16">
        <f t="shared" ref="FK4:FK32" si="30">SUM(CW4)</f>
        <v>0</v>
      </c>
      <c r="FM4" s="3" t="str">
        <f t="shared" ref="FM4:FM32" si="31">B4</f>
        <v>Casper Geerlings</v>
      </c>
      <c r="FN4" s="1">
        <f>SUM(FO4:GA4)</f>
        <v>31000</v>
      </c>
      <c r="FO4" s="1">
        <f t="shared" ref="FO4:FO32" si="32">SUM(G4)</f>
        <v>0</v>
      </c>
      <c r="FP4" s="1">
        <f t="shared" ref="FP4:FP32" si="33">SUM(O4)</f>
        <v>4860</v>
      </c>
      <c r="FQ4" s="1">
        <f t="shared" ref="FQ4:FQ32" si="34">SUM(W4)</f>
        <v>2180</v>
      </c>
      <c r="FR4" s="1">
        <f t="shared" ref="FR4:FR32" si="35">SUM(AE4)</f>
        <v>3980</v>
      </c>
      <c r="FS4" s="1">
        <f t="shared" ref="FS4:FS32" si="36">SUM(AM4)</f>
        <v>1960</v>
      </c>
      <c r="FT4" s="16">
        <f t="shared" ref="FT4:FT32" si="37">SUM(AU4)</f>
        <v>0</v>
      </c>
      <c r="FU4" s="16">
        <f t="shared" ref="FU4:FU32" si="38">SUM(BC4)</f>
        <v>5320</v>
      </c>
      <c r="FV4" s="16">
        <f t="shared" ref="FV4:FV32" si="39">SUM(BK4)</f>
        <v>2200</v>
      </c>
      <c r="FW4" s="16">
        <f t="shared" ref="FW4:FW32" si="40">SUM(BS4)</f>
        <v>5000</v>
      </c>
      <c r="FX4" s="16">
        <f t="shared" ref="FX4:FX32" si="41">SUM(CA4)</f>
        <v>5500</v>
      </c>
      <c r="FY4" s="217">
        <f t="shared" ref="FY4:FY32" si="42">SUM(CI4)</f>
        <v>0</v>
      </c>
      <c r="FZ4" s="217">
        <f>SUM(CQ4)</f>
        <v>0</v>
      </c>
      <c r="GA4" s="217">
        <f t="shared" ref="GA4:GA32" si="43">SUM(CY4)</f>
        <v>0</v>
      </c>
      <c r="GC4" s="207" t="str">
        <f>'DMV per. 1'!B4</f>
        <v>Casper Geerlings</v>
      </c>
      <c r="GD4" s="10">
        <f>IF(D4&gt;=1,1,0)</f>
        <v>1</v>
      </c>
      <c r="GE4" s="10">
        <f>IF(L4&gt;=1,1,0)</f>
        <v>1</v>
      </c>
      <c r="GF4" s="10">
        <f>IF(T4&gt;=1,1,0)</f>
        <v>1</v>
      </c>
      <c r="GG4" s="10">
        <f>IF(AB4&gt;=1,1,0)</f>
        <v>1</v>
      </c>
      <c r="GH4" s="10">
        <f>IF(AJ4&gt;=1,1,0)</f>
        <v>1</v>
      </c>
      <c r="GI4" s="10">
        <f>IF(AR4&gt;=1,1,0)</f>
        <v>0</v>
      </c>
      <c r="GJ4" s="10">
        <f>IF(AZ4&gt;=1,1,0)</f>
        <v>1</v>
      </c>
      <c r="GK4" s="10">
        <f>IF(BH4&gt;=1,1,0)</f>
        <v>1</v>
      </c>
      <c r="GL4" s="10">
        <f>IF(BP4&gt;=1,1,0)</f>
        <v>1</v>
      </c>
      <c r="GM4" s="10">
        <f>IF(BX4&gt;=1,1,0)</f>
        <v>1</v>
      </c>
      <c r="GN4" s="10">
        <f>IF(CF4&gt;=1,1,0)</f>
        <v>0</v>
      </c>
      <c r="GO4" s="10">
        <f>IF(CN4&gt;=1,1,0)</f>
        <v>0</v>
      </c>
      <c r="GP4" s="10">
        <f>IF(CV4&gt;=1,1,0)</f>
        <v>0</v>
      </c>
      <c r="GQ4" s="218">
        <f>SUM(GD4:GP4)</f>
        <v>9</v>
      </c>
    </row>
    <row r="5" spans="1:200" ht="15.75" x14ac:dyDescent="0.25">
      <c r="A5" s="183">
        <v>2</v>
      </c>
      <c r="B5" s="86" t="str">
        <f>'DMV per. 1'!B5</f>
        <v>Chrit Houwers</v>
      </c>
      <c r="C5" s="6"/>
      <c r="D5" s="213">
        <v>29</v>
      </c>
      <c r="E5" s="189">
        <v>7</v>
      </c>
      <c r="F5" s="21">
        <f t="shared" ref="F5:F25" si="44">_xlfn.IFNA(RANK(E5,$E$4:$E$32,0),0)</f>
        <v>11</v>
      </c>
      <c r="G5" s="189">
        <v>5680</v>
      </c>
      <c r="H5" s="21">
        <f t="shared" ref="H5:H25" si="45">_xlfn.IFNA(RANK(G5,$G$4:$G$32,0),0)</f>
        <v>5</v>
      </c>
      <c r="I5" s="70">
        <f t="shared" ref="I5:I32" si="46">IF(F5+H5=0,0,SUM(F5+H5))</f>
        <v>16</v>
      </c>
      <c r="J5" s="1">
        <f t="shared" ref="J5:J32" si="47">RANK(I5,$I$4:$I$32,1)</f>
        <v>8</v>
      </c>
      <c r="K5" s="5"/>
      <c r="L5" s="213">
        <v>28</v>
      </c>
      <c r="M5" s="189">
        <v>5</v>
      </c>
      <c r="N5" s="21">
        <f t="shared" ref="N5:N25" si="48">_xlfn.IFNA(RANK(M5,$M$4:$M$32,0),0)</f>
        <v>9</v>
      </c>
      <c r="O5" s="189">
        <v>6500</v>
      </c>
      <c r="P5" s="21">
        <f t="shared" ref="P5:P25" si="49">_xlfn.IFNA(RANK(O5,$O$4:$O$32,0),0)</f>
        <v>5</v>
      </c>
      <c r="Q5" s="70">
        <f t="shared" ref="Q5:Q32" si="50">IF(N5+P5=0,0,SUM(N5+P5))</f>
        <v>14</v>
      </c>
      <c r="R5" s="1">
        <f t="shared" ref="R5:R32" si="51">RANK(Q5,$Q$4:$Q$32,1)</f>
        <v>7</v>
      </c>
      <c r="S5" s="5"/>
      <c r="T5" s="213">
        <v>2</v>
      </c>
      <c r="U5" s="189">
        <v>0</v>
      </c>
      <c r="V5" s="21">
        <f t="shared" ref="V5:V25" si="52">_xlfn.IFNA(RANK(U5,$U$4:$U$32,0),0)</f>
        <v>17</v>
      </c>
      <c r="W5" s="189">
        <v>0</v>
      </c>
      <c r="X5" s="21">
        <f t="shared" ref="X5:X25" si="53">_xlfn.IFNA(RANK(W5,$W$4:$W$32,0),0)</f>
        <v>17</v>
      </c>
      <c r="Y5" s="70">
        <f t="shared" ref="Y5:Y32" si="54">IF(V5+X5=0,0,SUM(V5+X5))</f>
        <v>34</v>
      </c>
      <c r="Z5" s="1">
        <f t="shared" ref="Z5:Z32" si="55">RANK(Y5,$Y$4:$Y$32,1)</f>
        <v>17</v>
      </c>
      <c r="AA5" s="5"/>
      <c r="AB5" s="213">
        <v>22</v>
      </c>
      <c r="AC5" s="189">
        <v>9</v>
      </c>
      <c r="AD5" s="21">
        <f t="shared" ref="AD5:AD25" si="56">_xlfn.IFNA(RANK(AC5,$AC$4:$AC$32,0),0)</f>
        <v>5</v>
      </c>
      <c r="AE5" s="189">
        <v>4480</v>
      </c>
      <c r="AF5" s="21">
        <f t="shared" ref="AF5:AF25" si="57">_xlfn.IFNA(RANK(AE5,$AE$4:$AE$32,0),0)</f>
        <v>5</v>
      </c>
      <c r="AG5" s="70">
        <f t="shared" ref="AG5:AG32" si="58">IF(AD5+AF5=0,0,SUM(AD5+AF5))</f>
        <v>10</v>
      </c>
      <c r="AH5" s="1">
        <f t="shared" ref="AH5:AH32" si="59">RANK(AG5,$AG$4:$AG$32,1)</f>
        <v>3</v>
      </c>
      <c r="AI5" s="5"/>
      <c r="AJ5" s="213">
        <v>9</v>
      </c>
      <c r="AK5" s="189">
        <v>8</v>
      </c>
      <c r="AL5" s="21">
        <f t="shared" ref="AL5:AL25" si="60">_xlfn.IFNA(RANK(AK5,$AK$4:$AK$32,0),0)</f>
        <v>2</v>
      </c>
      <c r="AM5" s="189">
        <v>2000</v>
      </c>
      <c r="AN5" s="21">
        <f t="shared" ref="AN5:AN25" si="61">_xlfn.IFNA(RANK(AM5,$AM$4:$AM$32,0),0)</f>
        <v>14</v>
      </c>
      <c r="AO5" s="70">
        <f t="shared" ref="AO5:AO32" si="62">IF(AL5+AN5=0,0,SUM(AL5+AN5))</f>
        <v>16</v>
      </c>
      <c r="AP5" s="1">
        <f t="shared" ref="AP5:AP32" si="63">RANK(AO5,$AO$4:$AO$32,1)</f>
        <v>7</v>
      </c>
      <c r="AQ5" s="5"/>
      <c r="AR5" s="241">
        <v>27</v>
      </c>
      <c r="AS5" s="194">
        <v>4</v>
      </c>
      <c r="AT5" s="21">
        <f t="shared" ref="AT5:AT25" si="64">_xlfn.IFNA(RANK(AS5,$AS$4:$AS$32,0),0)</f>
        <v>11</v>
      </c>
      <c r="AU5" s="194">
        <v>3180</v>
      </c>
      <c r="AV5" s="21">
        <f t="shared" ref="AV5:AV25" si="65">_xlfn.IFNA(RANK(AU5,$AU$4:$AU$32,0),0)</f>
        <v>7</v>
      </c>
      <c r="AW5" s="70">
        <f t="shared" ref="AW5:AW32" si="66">IF(AT5+AV5=0,0,SUM(AT5+AV5))</f>
        <v>18</v>
      </c>
      <c r="AX5" s="1">
        <f t="shared" ref="AX5:AX32" si="67">RANK(AW5,$AW$4:$AW$32,1)</f>
        <v>11</v>
      </c>
      <c r="AY5" s="5"/>
      <c r="AZ5" s="192">
        <v>6</v>
      </c>
      <c r="BA5" s="194">
        <v>4</v>
      </c>
      <c r="BB5" s="21">
        <f t="shared" ref="BB5:BB25" si="68">_xlfn.IFNA(RANK(BA5,$BA$4:$BA$32,0),0)</f>
        <v>14</v>
      </c>
      <c r="BC5" s="194">
        <v>6660</v>
      </c>
      <c r="BD5" s="21">
        <f t="shared" ref="BD5:BD25" si="69">_xlfn.IFNA(RANK(BC5,$BC$4:$BC$32,0),0)</f>
        <v>2</v>
      </c>
      <c r="BE5" s="70">
        <f t="shared" ref="BE5:BE32" si="70">IF(+BD5=0,0,SUM(BB5+BD5))</f>
        <v>16</v>
      </c>
      <c r="BF5" s="1">
        <f t="shared" ref="BF5:BF32" si="71">RANK(BE5,$BE$4:$BE$32,1)</f>
        <v>8</v>
      </c>
      <c r="BG5" s="5"/>
      <c r="BH5" s="192">
        <v>31</v>
      </c>
      <c r="BI5" s="194">
        <v>6</v>
      </c>
      <c r="BJ5" s="21">
        <f t="shared" ref="BJ5:BJ24" si="72">_xlfn.IFNA(RANK(BI5,$BI$4:$BI$32,0),0)</f>
        <v>10</v>
      </c>
      <c r="BK5" s="194">
        <v>2120</v>
      </c>
      <c r="BL5" s="21">
        <f t="shared" ref="BL5:BL24" si="73">_xlfn.IFNA(RANK(BK5,$BK$4:$BK$32,0),0)</f>
        <v>14</v>
      </c>
      <c r="BM5" s="70">
        <f t="shared" ref="BM5:BM32" si="74">IF(BJ5+BL5=0,0,SUM(BJ5+BL5))</f>
        <v>24</v>
      </c>
      <c r="BN5" s="1">
        <f t="shared" ref="BN5:BN32" si="75">RANK(BM5,$BM$4:$BM$32,1)</f>
        <v>12</v>
      </c>
      <c r="BO5" s="5"/>
      <c r="BP5" s="213">
        <v>9</v>
      </c>
      <c r="BQ5" s="189">
        <v>8</v>
      </c>
      <c r="BR5" s="21">
        <f t="shared" ref="BR5:BR24" si="76">_xlfn.IFNA(RANK(BQ5,$BQ$4:$BQ$32,0),0)</f>
        <v>5</v>
      </c>
      <c r="BS5" s="189">
        <v>4020</v>
      </c>
      <c r="BT5" s="21">
        <f t="shared" ref="BT5:BT24" si="77">_xlfn.IFNA(RANK(BS5,$BS$4:$BS$32,0),0)</f>
        <v>7</v>
      </c>
      <c r="BU5" s="70">
        <f t="shared" ref="BU5:BU32" si="78">IF(BR5+BT5=0,0,SUM(BR5+BT5))</f>
        <v>12</v>
      </c>
      <c r="BV5" s="10">
        <f t="shared" ref="BV5:BV32" si="79">RANK(BU5,$BU$4:$BU$32,1)</f>
        <v>5</v>
      </c>
      <c r="BW5" s="5"/>
      <c r="BX5" s="192">
        <v>13</v>
      </c>
      <c r="BY5" s="194">
        <v>8</v>
      </c>
      <c r="BZ5" s="21">
        <f t="shared" ref="BZ5:BZ24" si="80">_xlfn.IFNA(RANK(BY5,$BY$4:$BY$32,0),0)</f>
        <v>4</v>
      </c>
      <c r="CA5" s="194">
        <v>5760</v>
      </c>
      <c r="CB5" s="21">
        <f t="shared" ref="CB5:CB24" si="81">_xlfn.IFNA(RANK(CA5,$CA$4:$CA$32,0),0)</f>
        <v>3</v>
      </c>
      <c r="CC5" s="70">
        <f t="shared" ref="CC5:CC32" si="82">IF(BZ5+CB5=0,0,SUM(BZ5+CB5))</f>
        <v>7</v>
      </c>
      <c r="CD5" s="10">
        <f t="shared" ref="CD5:CD32" si="83">RANK(CC5,$CC$4:$CC$32,1)</f>
        <v>3</v>
      </c>
      <c r="CE5" s="5"/>
      <c r="CF5" s="68"/>
      <c r="CG5" s="68"/>
      <c r="CH5" s="21">
        <f t="shared" ref="CH5:CH32" si="84">_xlfn.IFNA(RANK(CG5,$CG$4:$CG$32,0),0)</f>
        <v>0</v>
      </c>
      <c r="CI5" s="68"/>
      <c r="CJ5" s="21">
        <f t="shared" ref="CJ5:CJ32" si="85">_xlfn.IFNA(RANK(CI5,$CI$4:$CI$32,0),0)</f>
        <v>0</v>
      </c>
      <c r="CK5" s="70">
        <f t="shared" ref="CK5:CK32" si="86">IF(CH5+CJ5=0,0,SUM(CH5+CJ5))</f>
        <v>0</v>
      </c>
      <c r="CL5" s="10">
        <f t="shared" ref="CL5:CL32" si="87">RANK(CK5,$CK$4:$CK$32,1)</f>
        <v>1</v>
      </c>
      <c r="CM5" s="5"/>
      <c r="CN5" s="68"/>
      <c r="CO5" s="68"/>
      <c r="CP5" s="21">
        <f t="shared" ref="CP5:CP32" si="88">_xlfn.IFNA(RANK(CO5,$CO$4:$CO$32,0),0)</f>
        <v>0</v>
      </c>
      <c r="CQ5" s="68"/>
      <c r="CR5" s="21">
        <f t="shared" ref="CR5:CR32" si="89">_xlfn.IFNA(RANK(CQ5,$CQ$4:$CQ$32,0),0)</f>
        <v>0</v>
      </c>
      <c r="CS5" s="70">
        <f t="shared" ref="CS5:CS32" si="90">IF(CP5+CR5=0,0,SUM(CP5+CR5))</f>
        <v>0</v>
      </c>
      <c r="CT5" s="10">
        <f t="shared" ref="CT5:CT32" si="91">RANK(CS5,$CS$4:$CS$32,1)</f>
        <v>1</v>
      </c>
      <c r="CU5" s="5"/>
      <c r="CV5" s="68"/>
      <c r="CW5" s="68"/>
      <c r="CX5" s="21">
        <f t="shared" ref="CX5:CX32" si="92">_xlfn.IFNA(RANK(CW5,$CW$4:$CW$32,0),0)</f>
        <v>0</v>
      </c>
      <c r="CY5" s="68"/>
      <c r="CZ5" s="21">
        <f t="shared" ref="CZ5:CZ32" si="93">_xlfn.IFNA(RANK(CY5,$CY$4:$CY$32,0),0)</f>
        <v>0</v>
      </c>
      <c r="DA5" s="70">
        <f t="shared" ref="DA5:DA32" si="94">IF(CX5+CZ5=0,0,SUM(CX5+CZ5))</f>
        <v>0</v>
      </c>
      <c r="DB5" s="10">
        <f t="shared" ref="DB5:DB32" si="95">RANK(DA5,$DA$4:$DA$32,1)</f>
        <v>1</v>
      </c>
      <c r="DC5" s="7"/>
      <c r="DD5" s="9"/>
      <c r="DE5" s="12">
        <v>2</v>
      </c>
      <c r="DF5" s="12" t="str">
        <v>Thijs Seijkens</v>
      </c>
      <c r="DG5" s="35">
        <v>86</v>
      </c>
      <c r="DH5" s="12">
        <v>63</v>
      </c>
      <c r="DI5" s="12">
        <v>43923</v>
      </c>
      <c r="DJ5" s="15">
        <v>-85999937</v>
      </c>
      <c r="DK5" s="15">
        <v>-2579956077</v>
      </c>
      <c r="DL5" s="36"/>
      <c r="DM5" s="51" t="str">
        <f t="shared" ref="DM5:DM32" si="96">B5</f>
        <v>Chrit Houwers</v>
      </c>
      <c r="DN5" s="14">
        <f t="shared" ref="DN5:DN32" si="97">SUM(EG5)</f>
        <v>109</v>
      </c>
      <c r="DO5" s="14">
        <f t="shared" ref="DO5:DO32" si="98">EX5</f>
        <v>59</v>
      </c>
      <c r="DP5" s="14">
        <f>SUM('DMV per. 2'!DO5,'DMV per. 2'!ED5)</f>
        <v>40459</v>
      </c>
      <c r="DQ5" s="14">
        <f t="shared" ref="DQ5:DQ32" si="99">DN5*-1000000+DO5</f>
        <v>-108999941</v>
      </c>
      <c r="DR5" s="14">
        <f t="shared" ref="DR5:DR32" si="100">DN5*-30000000+DP5</f>
        <v>-3269959541</v>
      </c>
      <c r="DS5" s="36"/>
      <c r="DT5" s="5" t="str">
        <v>Thijs Seijkens</v>
      </c>
      <c r="DU5" s="5">
        <v>86</v>
      </c>
      <c r="DV5" s="5">
        <v>63</v>
      </c>
      <c r="DW5" s="5">
        <v>43923</v>
      </c>
      <c r="DX5" s="36"/>
      <c r="DY5" s="36"/>
      <c r="DZ5" s="54"/>
      <c r="EA5" s="53" t="str">
        <f t="shared" ref="EA5:EA32" si="101">B5</f>
        <v>Chrit Houwers</v>
      </c>
      <c r="EB5" s="52">
        <f t="shared" ref="EB5:EB32" si="102">SUM(EG5)</f>
        <v>109</v>
      </c>
      <c r="EC5" s="4">
        <f t="shared" si="0"/>
        <v>59</v>
      </c>
      <c r="ED5" s="4">
        <f t="shared" si="1"/>
        <v>40400</v>
      </c>
      <c r="EF5" s="3" t="str">
        <f t="shared" si="2"/>
        <v>Chrit Houwers</v>
      </c>
      <c r="EG5" s="23">
        <f t="shared" ref="EG5:EG32" si="103">SUM(EI5:EU5)-LARGE(EI5:EU5,2)-LARGE(EI5:EU5,1)</f>
        <v>109</v>
      </c>
      <c r="EH5" s="1">
        <f t="shared" ref="EH5:EH32" si="104">SUM(EI5:EU5)</f>
        <v>167</v>
      </c>
      <c r="EI5" s="1">
        <f t="shared" si="3"/>
        <v>16</v>
      </c>
      <c r="EJ5" s="1">
        <f t="shared" si="4"/>
        <v>14</v>
      </c>
      <c r="EK5" s="1">
        <f t="shared" si="5"/>
        <v>34</v>
      </c>
      <c r="EL5" s="1">
        <f t="shared" si="6"/>
        <v>10</v>
      </c>
      <c r="EM5" s="1">
        <f t="shared" si="7"/>
        <v>16</v>
      </c>
      <c r="EN5" s="1">
        <f t="shared" si="8"/>
        <v>18</v>
      </c>
      <c r="EO5" s="1">
        <f t="shared" si="9"/>
        <v>16</v>
      </c>
      <c r="EP5" s="1">
        <f t="shared" si="10"/>
        <v>24</v>
      </c>
      <c r="EQ5" s="1">
        <f t="shared" si="11"/>
        <v>12</v>
      </c>
      <c r="ER5" s="1">
        <f t="shared" si="12"/>
        <v>7</v>
      </c>
      <c r="ES5" s="1">
        <f t="shared" si="13"/>
        <v>0</v>
      </c>
      <c r="ET5" s="2">
        <f t="shared" si="14"/>
        <v>0</v>
      </c>
      <c r="EU5" s="2">
        <f t="shared" si="15"/>
        <v>0</v>
      </c>
      <c r="EW5" s="3" t="str">
        <f t="shared" si="16"/>
        <v>Chrit Houwers</v>
      </c>
      <c r="EX5" s="1">
        <f t="shared" si="17"/>
        <v>59</v>
      </c>
      <c r="EY5" s="16">
        <f t="shared" si="18"/>
        <v>7</v>
      </c>
      <c r="EZ5" s="16">
        <f t="shared" si="19"/>
        <v>5</v>
      </c>
      <c r="FA5" s="16">
        <f t="shared" si="20"/>
        <v>0</v>
      </c>
      <c r="FB5" s="16">
        <f t="shared" si="21"/>
        <v>9</v>
      </c>
      <c r="FC5" s="16">
        <f t="shared" si="22"/>
        <v>8</v>
      </c>
      <c r="FD5" s="16">
        <f t="shared" si="23"/>
        <v>4</v>
      </c>
      <c r="FE5" s="16">
        <f t="shared" si="24"/>
        <v>4</v>
      </c>
      <c r="FF5" s="16">
        <f t="shared" si="25"/>
        <v>6</v>
      </c>
      <c r="FG5" s="16">
        <f t="shared" si="26"/>
        <v>8</v>
      </c>
      <c r="FH5" s="16">
        <f t="shared" si="27"/>
        <v>8</v>
      </c>
      <c r="FI5" s="16">
        <f t="shared" si="28"/>
        <v>0</v>
      </c>
      <c r="FJ5" s="16">
        <f t="shared" si="29"/>
        <v>0</v>
      </c>
      <c r="FK5" s="16">
        <f t="shared" si="30"/>
        <v>0</v>
      </c>
      <c r="FM5" s="3" t="str">
        <f t="shared" si="31"/>
        <v>Chrit Houwers</v>
      </c>
      <c r="FN5" s="1">
        <f t="shared" ref="FN5:FN32" si="105">SUM(FO5:GA5)</f>
        <v>40400</v>
      </c>
      <c r="FO5" s="1">
        <f t="shared" si="32"/>
        <v>5680</v>
      </c>
      <c r="FP5" s="1">
        <f t="shared" si="33"/>
        <v>6500</v>
      </c>
      <c r="FQ5" s="1">
        <f t="shared" si="34"/>
        <v>0</v>
      </c>
      <c r="FR5" s="1">
        <f t="shared" si="35"/>
        <v>4480</v>
      </c>
      <c r="FS5" s="1">
        <f t="shared" si="36"/>
        <v>2000</v>
      </c>
      <c r="FT5" s="16">
        <f t="shared" si="37"/>
        <v>3180</v>
      </c>
      <c r="FU5" s="16">
        <f t="shared" si="38"/>
        <v>6660</v>
      </c>
      <c r="FV5" s="16">
        <f t="shared" si="39"/>
        <v>2120</v>
      </c>
      <c r="FW5" s="16">
        <f t="shared" si="40"/>
        <v>4020</v>
      </c>
      <c r="FX5" s="16">
        <f t="shared" si="41"/>
        <v>5760</v>
      </c>
      <c r="FY5" s="16">
        <f t="shared" si="42"/>
        <v>0</v>
      </c>
      <c r="FZ5" s="16">
        <f t="shared" ref="FZ5:FZ32" si="106">SUM(CQ5)</f>
        <v>0</v>
      </c>
      <c r="GA5" s="16">
        <f t="shared" si="43"/>
        <v>0</v>
      </c>
      <c r="GC5" s="204" t="str">
        <f>'DMV per. 1'!B5</f>
        <v>Chrit Houwers</v>
      </c>
      <c r="GD5" s="1">
        <f t="shared" ref="GD5:GD32" si="107">IF(D5&gt;=1,1,0)</f>
        <v>1</v>
      </c>
      <c r="GE5" s="1">
        <f t="shared" ref="GE5:GE32" si="108">IF(L5&gt;=1,1,0)</f>
        <v>1</v>
      </c>
      <c r="GF5" s="1">
        <f t="shared" ref="GF5:GF32" si="109">IF(T5&gt;=1,1,0)</f>
        <v>1</v>
      </c>
      <c r="GG5" s="1">
        <f t="shared" ref="GG5:GG32" si="110">IF(AB5&gt;=1,1,0)</f>
        <v>1</v>
      </c>
      <c r="GH5" s="1">
        <f t="shared" ref="GH5:GH32" si="111">IF(AJ5&gt;=1,1,0)</f>
        <v>1</v>
      </c>
      <c r="GI5" s="1">
        <f t="shared" ref="GI5:GI32" si="112">IF(AR5&gt;=1,1,0)</f>
        <v>1</v>
      </c>
      <c r="GJ5" s="1">
        <f t="shared" ref="GJ5:GJ32" si="113">IF(AZ5&gt;=1,1,0)</f>
        <v>1</v>
      </c>
      <c r="GK5" s="1">
        <f t="shared" ref="GK5:GK32" si="114">IF(BH5&gt;=1,1,0)</f>
        <v>1</v>
      </c>
      <c r="GL5" s="1">
        <f t="shared" ref="GL5:GL32" si="115">IF(BP5&gt;=1,1,0)</f>
        <v>1</v>
      </c>
      <c r="GM5" s="1">
        <f t="shared" ref="GM5:GM32" si="116">IF(BX5&gt;=1,1,0)</f>
        <v>1</v>
      </c>
      <c r="GN5" s="1">
        <f t="shared" ref="GN5:GN32" si="117">IF(CF5&gt;=1,1,0)</f>
        <v>0</v>
      </c>
      <c r="GO5" s="1">
        <f t="shared" ref="GO5:GO32" si="118">IF(CN5&gt;=1,1,0)</f>
        <v>0</v>
      </c>
      <c r="GP5" s="1">
        <f t="shared" ref="GP5:GP32" si="119">IF(CV5&gt;=1,1,0)</f>
        <v>0</v>
      </c>
      <c r="GQ5" s="157">
        <f t="shared" ref="GQ5:GQ32" si="120">SUM(GD5:GP5)</f>
        <v>10</v>
      </c>
    </row>
    <row r="6" spans="1:200" ht="15.75" x14ac:dyDescent="0.25">
      <c r="A6" s="183">
        <v>3</v>
      </c>
      <c r="B6" s="86" t="str">
        <f>'DMV per. 1'!B6</f>
        <v>Frans Peeters</v>
      </c>
      <c r="C6" s="6"/>
      <c r="D6" s="213">
        <v>20</v>
      </c>
      <c r="E6" s="189">
        <v>17</v>
      </c>
      <c r="F6" s="21">
        <f t="shared" si="44"/>
        <v>2</v>
      </c>
      <c r="G6" s="189">
        <v>5820</v>
      </c>
      <c r="H6" s="21">
        <f t="shared" si="45"/>
        <v>4</v>
      </c>
      <c r="I6" s="70">
        <f t="shared" si="46"/>
        <v>6</v>
      </c>
      <c r="J6" s="1">
        <f t="shared" si="47"/>
        <v>1</v>
      </c>
      <c r="K6" s="5"/>
      <c r="L6" s="213">
        <v>25</v>
      </c>
      <c r="M6" s="189">
        <v>11</v>
      </c>
      <c r="N6" s="21">
        <f t="shared" si="48"/>
        <v>2</v>
      </c>
      <c r="O6" s="189">
        <v>9900</v>
      </c>
      <c r="P6" s="21">
        <f t="shared" si="49"/>
        <v>1</v>
      </c>
      <c r="Q6" s="70">
        <f t="shared" si="50"/>
        <v>3</v>
      </c>
      <c r="R6" s="1">
        <f t="shared" si="51"/>
        <v>1</v>
      </c>
      <c r="S6" s="5"/>
      <c r="T6" s="213">
        <v>24</v>
      </c>
      <c r="U6" s="189">
        <v>7</v>
      </c>
      <c r="V6" s="21">
        <f t="shared" si="52"/>
        <v>4</v>
      </c>
      <c r="W6" s="189">
        <v>3300</v>
      </c>
      <c r="X6" s="21">
        <f t="shared" si="53"/>
        <v>4</v>
      </c>
      <c r="Y6" s="70">
        <f t="shared" si="54"/>
        <v>8</v>
      </c>
      <c r="Z6" s="1">
        <f t="shared" si="55"/>
        <v>3</v>
      </c>
      <c r="AA6" s="5"/>
      <c r="AB6" s="213">
        <v>7</v>
      </c>
      <c r="AC6" s="189">
        <v>9</v>
      </c>
      <c r="AD6" s="21">
        <f t="shared" si="56"/>
        <v>5</v>
      </c>
      <c r="AE6" s="189">
        <v>2160</v>
      </c>
      <c r="AF6" s="21">
        <f t="shared" si="57"/>
        <v>12</v>
      </c>
      <c r="AG6" s="70">
        <f t="shared" si="58"/>
        <v>17</v>
      </c>
      <c r="AH6" s="1">
        <f t="shared" si="59"/>
        <v>8</v>
      </c>
      <c r="AI6" s="5"/>
      <c r="AJ6" s="213">
        <v>27</v>
      </c>
      <c r="AK6" s="189">
        <v>2</v>
      </c>
      <c r="AL6" s="21">
        <f t="shared" si="60"/>
        <v>15</v>
      </c>
      <c r="AM6" s="189">
        <v>3220</v>
      </c>
      <c r="AN6" s="21">
        <f t="shared" si="61"/>
        <v>9</v>
      </c>
      <c r="AO6" s="70">
        <f t="shared" si="62"/>
        <v>24</v>
      </c>
      <c r="AP6" s="1">
        <f t="shared" si="63"/>
        <v>14</v>
      </c>
      <c r="AQ6" s="5"/>
      <c r="AR6" s="241">
        <v>6</v>
      </c>
      <c r="AS6" s="194">
        <v>3</v>
      </c>
      <c r="AT6" s="21">
        <f t="shared" si="64"/>
        <v>12</v>
      </c>
      <c r="AU6" s="194">
        <v>3160</v>
      </c>
      <c r="AV6" s="21">
        <f t="shared" si="65"/>
        <v>8</v>
      </c>
      <c r="AW6" s="70">
        <f t="shared" si="66"/>
        <v>20</v>
      </c>
      <c r="AX6" s="1">
        <f t="shared" si="67"/>
        <v>12</v>
      </c>
      <c r="AY6" s="5"/>
      <c r="AZ6" s="192">
        <v>26</v>
      </c>
      <c r="BA6" s="194">
        <v>10</v>
      </c>
      <c r="BB6" s="21">
        <f t="shared" si="68"/>
        <v>9</v>
      </c>
      <c r="BC6" s="194">
        <v>3380</v>
      </c>
      <c r="BD6" s="21">
        <f t="shared" si="69"/>
        <v>7</v>
      </c>
      <c r="BE6" s="70">
        <f t="shared" si="70"/>
        <v>16</v>
      </c>
      <c r="BF6" s="1">
        <f t="shared" si="71"/>
        <v>8</v>
      </c>
      <c r="BG6" s="5"/>
      <c r="BH6" s="192">
        <v>3</v>
      </c>
      <c r="BI6" s="194">
        <v>4</v>
      </c>
      <c r="BJ6" s="21">
        <f t="shared" si="72"/>
        <v>16</v>
      </c>
      <c r="BK6" s="194">
        <v>4680</v>
      </c>
      <c r="BL6" s="21">
        <f t="shared" si="73"/>
        <v>4</v>
      </c>
      <c r="BM6" s="70">
        <f t="shared" si="74"/>
        <v>20</v>
      </c>
      <c r="BN6" s="1">
        <f t="shared" si="75"/>
        <v>9</v>
      </c>
      <c r="BO6" s="5"/>
      <c r="BP6" s="213">
        <v>22</v>
      </c>
      <c r="BQ6" s="189">
        <v>7</v>
      </c>
      <c r="BR6" s="21">
        <f t="shared" si="76"/>
        <v>8</v>
      </c>
      <c r="BS6" s="189">
        <v>2140</v>
      </c>
      <c r="BT6" s="21">
        <f t="shared" si="77"/>
        <v>13</v>
      </c>
      <c r="BU6" s="70">
        <f t="shared" si="78"/>
        <v>21</v>
      </c>
      <c r="BV6" s="10">
        <f t="shared" si="79"/>
        <v>11</v>
      </c>
      <c r="BW6" s="5"/>
      <c r="BX6" s="192">
        <v>24</v>
      </c>
      <c r="BY6" s="194">
        <v>4</v>
      </c>
      <c r="BZ6" s="21">
        <f t="shared" si="80"/>
        <v>10</v>
      </c>
      <c r="CA6" s="194">
        <v>3560</v>
      </c>
      <c r="CB6" s="21">
        <f t="shared" si="81"/>
        <v>9</v>
      </c>
      <c r="CC6" s="70">
        <f t="shared" si="82"/>
        <v>19</v>
      </c>
      <c r="CD6" s="10">
        <f t="shared" si="83"/>
        <v>10</v>
      </c>
      <c r="CE6" s="5"/>
      <c r="CF6" s="68"/>
      <c r="CG6" s="68"/>
      <c r="CH6" s="21">
        <f t="shared" si="84"/>
        <v>0</v>
      </c>
      <c r="CI6" s="68"/>
      <c r="CJ6" s="21">
        <f t="shared" si="85"/>
        <v>0</v>
      </c>
      <c r="CK6" s="70">
        <f t="shared" si="86"/>
        <v>0</v>
      </c>
      <c r="CL6" s="10">
        <f t="shared" si="87"/>
        <v>1</v>
      </c>
      <c r="CM6" s="5"/>
      <c r="CN6" s="68"/>
      <c r="CO6" s="68"/>
      <c r="CP6" s="21">
        <f t="shared" si="88"/>
        <v>0</v>
      </c>
      <c r="CQ6" s="68"/>
      <c r="CR6" s="21">
        <f t="shared" si="89"/>
        <v>0</v>
      </c>
      <c r="CS6" s="70">
        <f t="shared" si="90"/>
        <v>0</v>
      </c>
      <c r="CT6" s="10">
        <f t="shared" si="91"/>
        <v>1</v>
      </c>
      <c r="CU6" s="5"/>
      <c r="CV6" s="68"/>
      <c r="CW6" s="68"/>
      <c r="CX6" s="21">
        <f t="shared" si="92"/>
        <v>0</v>
      </c>
      <c r="CY6" s="68"/>
      <c r="CZ6" s="21">
        <f t="shared" si="93"/>
        <v>0</v>
      </c>
      <c r="DA6" s="70">
        <f t="shared" si="94"/>
        <v>0</v>
      </c>
      <c r="DB6" s="10">
        <f t="shared" si="95"/>
        <v>1</v>
      </c>
      <c r="DC6" s="7"/>
      <c r="DD6" s="9"/>
      <c r="DE6" s="12">
        <v>3</v>
      </c>
      <c r="DF6" s="12" t="str">
        <v>Gé Schoolmeester</v>
      </c>
      <c r="DG6" s="35">
        <v>87</v>
      </c>
      <c r="DH6" s="12">
        <v>78</v>
      </c>
      <c r="DI6" s="12">
        <v>40178</v>
      </c>
      <c r="DJ6" s="15">
        <v>-86999922</v>
      </c>
      <c r="DK6" s="15">
        <v>-2609959822</v>
      </c>
      <c r="DL6" s="36"/>
      <c r="DM6" s="51" t="str">
        <f t="shared" si="96"/>
        <v>Frans Peeters</v>
      </c>
      <c r="DN6" s="14">
        <f t="shared" si="97"/>
        <v>109</v>
      </c>
      <c r="DO6" s="14">
        <f t="shared" si="98"/>
        <v>74</v>
      </c>
      <c r="DP6" s="14">
        <f>SUM('DMV per. 2'!DO6,'DMV per. 2'!ED6)</f>
        <v>41394</v>
      </c>
      <c r="DQ6" s="14">
        <f t="shared" si="99"/>
        <v>-108999926</v>
      </c>
      <c r="DR6" s="14">
        <f t="shared" si="100"/>
        <v>-3269958606</v>
      </c>
      <c r="DS6" s="36"/>
      <c r="DT6" s="5" t="str">
        <v>Gé Schoolmeester</v>
      </c>
      <c r="DU6" s="5">
        <v>87</v>
      </c>
      <c r="DV6" s="5">
        <v>78</v>
      </c>
      <c r="DW6" s="5">
        <v>40178</v>
      </c>
      <c r="DX6" s="36"/>
      <c r="DY6" s="36"/>
      <c r="DZ6" s="54"/>
      <c r="EA6" s="53" t="str">
        <f t="shared" si="101"/>
        <v>Frans Peeters</v>
      </c>
      <c r="EB6" s="52">
        <f t="shared" si="102"/>
        <v>109</v>
      </c>
      <c r="EC6" s="4">
        <f t="shared" si="0"/>
        <v>74</v>
      </c>
      <c r="ED6" s="4">
        <f t="shared" si="1"/>
        <v>41320</v>
      </c>
      <c r="EF6" s="3" t="str">
        <f t="shared" si="2"/>
        <v>Frans Peeters</v>
      </c>
      <c r="EG6" s="23">
        <f t="shared" si="103"/>
        <v>109</v>
      </c>
      <c r="EH6" s="1">
        <f t="shared" si="104"/>
        <v>154</v>
      </c>
      <c r="EI6" s="1">
        <f t="shared" si="3"/>
        <v>6</v>
      </c>
      <c r="EJ6" s="1">
        <f t="shared" si="4"/>
        <v>3</v>
      </c>
      <c r="EK6" s="1">
        <f t="shared" si="5"/>
        <v>8</v>
      </c>
      <c r="EL6" s="1">
        <f t="shared" si="6"/>
        <v>17</v>
      </c>
      <c r="EM6" s="1">
        <f t="shared" si="7"/>
        <v>24</v>
      </c>
      <c r="EN6" s="1">
        <f t="shared" si="8"/>
        <v>20</v>
      </c>
      <c r="EO6" s="1">
        <f t="shared" si="9"/>
        <v>16</v>
      </c>
      <c r="EP6" s="1">
        <f t="shared" si="10"/>
        <v>20</v>
      </c>
      <c r="EQ6" s="1">
        <f t="shared" si="11"/>
        <v>21</v>
      </c>
      <c r="ER6" s="1">
        <f t="shared" si="12"/>
        <v>19</v>
      </c>
      <c r="ES6" s="1">
        <f t="shared" si="13"/>
        <v>0</v>
      </c>
      <c r="ET6" s="2">
        <f t="shared" si="14"/>
        <v>0</v>
      </c>
      <c r="EU6" s="2">
        <f t="shared" si="15"/>
        <v>0</v>
      </c>
      <c r="EW6" s="3" t="str">
        <f t="shared" si="16"/>
        <v>Frans Peeters</v>
      </c>
      <c r="EX6" s="1">
        <f t="shared" si="17"/>
        <v>74</v>
      </c>
      <c r="EY6" s="16">
        <f t="shared" si="18"/>
        <v>17</v>
      </c>
      <c r="EZ6" s="16">
        <f t="shared" si="19"/>
        <v>11</v>
      </c>
      <c r="FA6" s="16">
        <f t="shared" si="20"/>
        <v>7</v>
      </c>
      <c r="FB6" s="16">
        <f t="shared" si="21"/>
        <v>9</v>
      </c>
      <c r="FC6" s="16">
        <f t="shared" si="22"/>
        <v>2</v>
      </c>
      <c r="FD6" s="16">
        <f t="shared" si="23"/>
        <v>3</v>
      </c>
      <c r="FE6" s="16">
        <f t="shared" si="24"/>
        <v>10</v>
      </c>
      <c r="FF6" s="16">
        <f t="shared" si="25"/>
        <v>4</v>
      </c>
      <c r="FG6" s="16">
        <f t="shared" si="26"/>
        <v>7</v>
      </c>
      <c r="FH6" s="16">
        <f t="shared" si="27"/>
        <v>4</v>
      </c>
      <c r="FI6" s="16">
        <f t="shared" si="28"/>
        <v>0</v>
      </c>
      <c r="FJ6" s="16">
        <f t="shared" si="29"/>
        <v>0</v>
      </c>
      <c r="FK6" s="16">
        <f t="shared" si="30"/>
        <v>0</v>
      </c>
      <c r="FM6" s="3" t="str">
        <f t="shared" si="31"/>
        <v>Frans Peeters</v>
      </c>
      <c r="FN6" s="1">
        <f t="shared" si="105"/>
        <v>41320</v>
      </c>
      <c r="FO6" s="1">
        <f t="shared" si="32"/>
        <v>5820</v>
      </c>
      <c r="FP6" s="1">
        <f t="shared" si="33"/>
        <v>9900</v>
      </c>
      <c r="FQ6" s="1">
        <f t="shared" si="34"/>
        <v>3300</v>
      </c>
      <c r="FR6" s="1">
        <f t="shared" si="35"/>
        <v>2160</v>
      </c>
      <c r="FS6" s="1">
        <f t="shared" si="36"/>
        <v>3220</v>
      </c>
      <c r="FT6" s="16">
        <f t="shared" si="37"/>
        <v>3160</v>
      </c>
      <c r="FU6" s="16">
        <f t="shared" si="38"/>
        <v>3380</v>
      </c>
      <c r="FV6" s="16">
        <f t="shared" si="39"/>
        <v>4680</v>
      </c>
      <c r="FW6" s="16">
        <f t="shared" si="40"/>
        <v>2140</v>
      </c>
      <c r="FX6" s="16">
        <f t="shared" si="41"/>
        <v>3560</v>
      </c>
      <c r="FY6" s="16">
        <f t="shared" si="42"/>
        <v>0</v>
      </c>
      <c r="FZ6" s="16">
        <f t="shared" si="106"/>
        <v>0</v>
      </c>
      <c r="GA6" s="16">
        <f t="shared" si="43"/>
        <v>0</v>
      </c>
      <c r="GC6" s="204" t="str">
        <f>'DMV per. 1'!B6</f>
        <v>Frans Peeters</v>
      </c>
      <c r="GD6" s="1">
        <f t="shared" si="107"/>
        <v>1</v>
      </c>
      <c r="GE6" s="1">
        <f t="shared" si="108"/>
        <v>1</v>
      </c>
      <c r="GF6" s="1">
        <f t="shared" si="109"/>
        <v>1</v>
      </c>
      <c r="GG6" s="1">
        <f t="shared" si="110"/>
        <v>1</v>
      </c>
      <c r="GH6" s="1">
        <f t="shared" si="111"/>
        <v>1</v>
      </c>
      <c r="GI6" s="1">
        <f t="shared" si="112"/>
        <v>1</v>
      </c>
      <c r="GJ6" s="1">
        <f t="shared" si="113"/>
        <v>1</v>
      </c>
      <c r="GK6" s="1">
        <f t="shared" si="114"/>
        <v>1</v>
      </c>
      <c r="GL6" s="1">
        <f t="shared" si="115"/>
        <v>1</v>
      </c>
      <c r="GM6" s="1">
        <f t="shared" si="116"/>
        <v>1</v>
      </c>
      <c r="GN6" s="1">
        <f t="shared" si="117"/>
        <v>0</v>
      </c>
      <c r="GO6" s="1">
        <f t="shared" si="118"/>
        <v>0</v>
      </c>
      <c r="GP6" s="1">
        <f t="shared" si="119"/>
        <v>0</v>
      </c>
      <c r="GQ6" s="157">
        <f t="shared" si="120"/>
        <v>10</v>
      </c>
    </row>
    <row r="7" spans="1:200" ht="15.75" x14ac:dyDescent="0.25">
      <c r="A7" s="183">
        <v>4</v>
      </c>
      <c r="B7" s="86" t="str">
        <f>'DMV per. 1'!B7</f>
        <v>Gé Schoolmeester</v>
      </c>
      <c r="C7" s="6"/>
      <c r="D7" s="213">
        <v>8</v>
      </c>
      <c r="E7" s="189">
        <v>9</v>
      </c>
      <c r="F7" s="21">
        <f t="shared" si="44"/>
        <v>7</v>
      </c>
      <c r="G7" s="189">
        <v>3820</v>
      </c>
      <c r="H7" s="21">
        <f t="shared" si="45"/>
        <v>8</v>
      </c>
      <c r="I7" s="70">
        <f t="shared" si="46"/>
        <v>15</v>
      </c>
      <c r="J7" s="1">
        <f t="shared" si="47"/>
        <v>7</v>
      </c>
      <c r="K7" s="5"/>
      <c r="L7" s="213"/>
      <c r="M7" s="189"/>
      <c r="N7" s="21">
        <v>18</v>
      </c>
      <c r="O7" s="189"/>
      <c r="P7" s="21">
        <v>18</v>
      </c>
      <c r="Q7" s="70">
        <f t="shared" si="50"/>
        <v>36</v>
      </c>
      <c r="R7" s="1">
        <f t="shared" si="51"/>
        <v>18</v>
      </c>
      <c r="S7" s="5"/>
      <c r="T7" s="213">
        <v>3</v>
      </c>
      <c r="U7" s="189">
        <v>6</v>
      </c>
      <c r="V7" s="21">
        <f t="shared" si="52"/>
        <v>6</v>
      </c>
      <c r="W7" s="189">
        <v>2900</v>
      </c>
      <c r="X7" s="21">
        <f t="shared" si="53"/>
        <v>5</v>
      </c>
      <c r="Y7" s="70">
        <f t="shared" si="54"/>
        <v>11</v>
      </c>
      <c r="Z7" s="1">
        <f t="shared" si="55"/>
        <v>6</v>
      </c>
      <c r="AA7" s="5"/>
      <c r="AB7" s="213">
        <v>5</v>
      </c>
      <c r="AC7" s="189">
        <v>19</v>
      </c>
      <c r="AD7" s="21">
        <f t="shared" si="56"/>
        <v>1</v>
      </c>
      <c r="AE7" s="189">
        <v>5420</v>
      </c>
      <c r="AF7" s="21">
        <f t="shared" si="57"/>
        <v>2</v>
      </c>
      <c r="AG7" s="70">
        <f t="shared" si="58"/>
        <v>3</v>
      </c>
      <c r="AH7" s="1">
        <f t="shared" si="59"/>
        <v>1</v>
      </c>
      <c r="AI7" s="5"/>
      <c r="AJ7" s="213">
        <v>21</v>
      </c>
      <c r="AK7" s="189">
        <v>7</v>
      </c>
      <c r="AL7" s="21">
        <f t="shared" si="60"/>
        <v>4</v>
      </c>
      <c r="AM7" s="189">
        <v>4000</v>
      </c>
      <c r="AN7" s="21">
        <f t="shared" si="61"/>
        <v>5</v>
      </c>
      <c r="AO7" s="70">
        <f t="shared" si="62"/>
        <v>9</v>
      </c>
      <c r="AP7" s="1">
        <f t="shared" si="63"/>
        <v>4</v>
      </c>
      <c r="AQ7" s="5"/>
      <c r="AR7" s="241">
        <v>7</v>
      </c>
      <c r="AS7" s="194">
        <v>7</v>
      </c>
      <c r="AT7" s="21">
        <f t="shared" si="64"/>
        <v>8</v>
      </c>
      <c r="AU7" s="194">
        <v>3060</v>
      </c>
      <c r="AV7" s="21">
        <f t="shared" si="65"/>
        <v>9</v>
      </c>
      <c r="AW7" s="70">
        <f t="shared" si="66"/>
        <v>17</v>
      </c>
      <c r="AX7" s="1">
        <f t="shared" si="67"/>
        <v>9</v>
      </c>
      <c r="AY7" s="5"/>
      <c r="AZ7" s="192">
        <v>8</v>
      </c>
      <c r="BA7" s="194">
        <v>12</v>
      </c>
      <c r="BB7" s="21">
        <f t="shared" si="68"/>
        <v>8</v>
      </c>
      <c r="BC7" s="194">
        <v>7640</v>
      </c>
      <c r="BD7" s="21">
        <f t="shared" si="69"/>
        <v>1</v>
      </c>
      <c r="BE7" s="70">
        <f t="shared" si="70"/>
        <v>9</v>
      </c>
      <c r="BF7" s="1">
        <f t="shared" si="71"/>
        <v>2</v>
      </c>
      <c r="BG7" s="5"/>
      <c r="BH7" s="192">
        <v>6</v>
      </c>
      <c r="BI7" s="194">
        <v>10</v>
      </c>
      <c r="BJ7" s="21">
        <f t="shared" si="72"/>
        <v>3</v>
      </c>
      <c r="BK7" s="194">
        <v>4200</v>
      </c>
      <c r="BL7" s="21">
        <f t="shared" si="73"/>
        <v>5</v>
      </c>
      <c r="BM7" s="70">
        <f t="shared" si="74"/>
        <v>8</v>
      </c>
      <c r="BN7" s="1">
        <f t="shared" si="75"/>
        <v>2</v>
      </c>
      <c r="BO7" s="5"/>
      <c r="BP7" s="213">
        <v>1</v>
      </c>
      <c r="BQ7" s="189">
        <v>4</v>
      </c>
      <c r="BR7" s="21">
        <f t="shared" si="76"/>
        <v>13</v>
      </c>
      <c r="BS7" s="189">
        <v>5340</v>
      </c>
      <c r="BT7" s="21">
        <f t="shared" si="77"/>
        <v>2</v>
      </c>
      <c r="BU7" s="70">
        <f t="shared" si="78"/>
        <v>15</v>
      </c>
      <c r="BV7" s="10">
        <f t="shared" si="79"/>
        <v>9</v>
      </c>
      <c r="BW7" s="5"/>
      <c r="BX7" s="192">
        <v>10</v>
      </c>
      <c r="BY7" s="194">
        <v>4</v>
      </c>
      <c r="BZ7" s="21">
        <f t="shared" si="80"/>
        <v>10</v>
      </c>
      <c r="CA7" s="194">
        <v>3720</v>
      </c>
      <c r="CB7" s="21">
        <f t="shared" si="81"/>
        <v>7</v>
      </c>
      <c r="CC7" s="70">
        <f t="shared" si="82"/>
        <v>17</v>
      </c>
      <c r="CD7" s="10">
        <f t="shared" si="83"/>
        <v>8</v>
      </c>
      <c r="CE7" s="5"/>
      <c r="CF7" s="68"/>
      <c r="CG7" s="68"/>
      <c r="CH7" s="21">
        <f t="shared" si="84"/>
        <v>0</v>
      </c>
      <c r="CI7" s="68"/>
      <c r="CJ7" s="21">
        <f t="shared" si="85"/>
        <v>0</v>
      </c>
      <c r="CK7" s="70">
        <f t="shared" si="86"/>
        <v>0</v>
      </c>
      <c r="CL7" s="10">
        <f t="shared" si="87"/>
        <v>1</v>
      </c>
      <c r="CM7" s="5"/>
      <c r="CN7" s="68"/>
      <c r="CO7" s="68"/>
      <c r="CP7" s="21">
        <f t="shared" si="88"/>
        <v>0</v>
      </c>
      <c r="CQ7" s="68"/>
      <c r="CR7" s="21">
        <f t="shared" si="89"/>
        <v>0</v>
      </c>
      <c r="CS7" s="70">
        <f t="shared" si="90"/>
        <v>0</v>
      </c>
      <c r="CT7" s="10">
        <f t="shared" si="91"/>
        <v>1</v>
      </c>
      <c r="CU7" s="5"/>
      <c r="CV7" s="68"/>
      <c r="CW7" s="68"/>
      <c r="CX7" s="21">
        <f t="shared" si="92"/>
        <v>0</v>
      </c>
      <c r="CY7" s="68"/>
      <c r="CZ7" s="21">
        <f t="shared" si="93"/>
        <v>0</v>
      </c>
      <c r="DA7" s="70">
        <f t="shared" si="94"/>
        <v>0</v>
      </c>
      <c r="DB7" s="10">
        <f t="shared" si="95"/>
        <v>1</v>
      </c>
      <c r="DC7" s="7"/>
      <c r="DD7" s="9"/>
      <c r="DE7" s="12">
        <v>4</v>
      </c>
      <c r="DF7" s="12" t="str">
        <v>Sjra Stevens</v>
      </c>
      <c r="DG7" s="35">
        <v>88</v>
      </c>
      <c r="DH7" s="12">
        <v>109</v>
      </c>
      <c r="DI7" s="12">
        <v>34529</v>
      </c>
      <c r="DJ7" s="15">
        <v>-87999891</v>
      </c>
      <c r="DK7" s="15">
        <v>-2639965471</v>
      </c>
      <c r="DL7" s="36"/>
      <c r="DM7" s="51" t="str">
        <f t="shared" si="96"/>
        <v>Gé Schoolmeester</v>
      </c>
      <c r="DN7" s="14">
        <f t="shared" si="97"/>
        <v>87</v>
      </c>
      <c r="DO7" s="14">
        <f t="shared" si="98"/>
        <v>78</v>
      </c>
      <c r="DP7" s="14">
        <f>SUM('DMV per. 2'!DO7,'DMV per. 2'!ED7)</f>
        <v>40178</v>
      </c>
      <c r="DQ7" s="14">
        <f t="shared" si="99"/>
        <v>-86999922</v>
      </c>
      <c r="DR7" s="14">
        <f t="shared" si="100"/>
        <v>-2609959822</v>
      </c>
      <c r="DS7" s="36"/>
      <c r="DT7" s="5" t="str">
        <v>Sjra Stevens</v>
      </c>
      <c r="DU7" s="5">
        <v>88</v>
      </c>
      <c r="DV7" s="5">
        <v>109</v>
      </c>
      <c r="DW7" s="39">
        <v>34529</v>
      </c>
      <c r="DX7" s="36"/>
      <c r="DY7" s="36"/>
      <c r="DZ7" s="54"/>
      <c r="EA7" s="53" t="str">
        <f t="shared" si="101"/>
        <v>Gé Schoolmeester</v>
      </c>
      <c r="EB7" s="52">
        <f t="shared" si="102"/>
        <v>87</v>
      </c>
      <c r="EC7" s="4">
        <f t="shared" si="0"/>
        <v>78</v>
      </c>
      <c r="ED7" s="4">
        <f t="shared" si="1"/>
        <v>40100</v>
      </c>
      <c r="EF7" s="3" t="str">
        <f t="shared" si="2"/>
        <v>Gé Schoolmeester</v>
      </c>
      <c r="EG7" s="23">
        <f t="shared" si="103"/>
        <v>87</v>
      </c>
      <c r="EH7" s="1">
        <f t="shared" si="104"/>
        <v>140</v>
      </c>
      <c r="EI7" s="1">
        <f t="shared" si="3"/>
        <v>15</v>
      </c>
      <c r="EJ7" s="1">
        <f t="shared" si="4"/>
        <v>36</v>
      </c>
      <c r="EK7" s="1">
        <f t="shared" si="5"/>
        <v>11</v>
      </c>
      <c r="EL7" s="1">
        <f t="shared" si="6"/>
        <v>3</v>
      </c>
      <c r="EM7" s="1">
        <f t="shared" si="7"/>
        <v>9</v>
      </c>
      <c r="EN7" s="1">
        <f t="shared" si="8"/>
        <v>17</v>
      </c>
      <c r="EO7" s="1">
        <f t="shared" si="9"/>
        <v>9</v>
      </c>
      <c r="EP7" s="1">
        <f t="shared" si="10"/>
        <v>8</v>
      </c>
      <c r="EQ7" s="1">
        <f t="shared" si="11"/>
        <v>15</v>
      </c>
      <c r="ER7" s="1">
        <f t="shared" si="12"/>
        <v>17</v>
      </c>
      <c r="ES7" s="1">
        <f t="shared" si="13"/>
        <v>0</v>
      </c>
      <c r="ET7" s="2">
        <f t="shared" si="14"/>
        <v>0</v>
      </c>
      <c r="EU7" s="2">
        <f t="shared" si="15"/>
        <v>0</v>
      </c>
      <c r="EW7" s="3" t="str">
        <f t="shared" si="16"/>
        <v>Gé Schoolmeester</v>
      </c>
      <c r="EX7" s="1">
        <f t="shared" si="17"/>
        <v>78</v>
      </c>
      <c r="EY7" s="16">
        <f t="shared" si="18"/>
        <v>9</v>
      </c>
      <c r="EZ7" s="16">
        <f t="shared" si="19"/>
        <v>0</v>
      </c>
      <c r="FA7" s="16">
        <f t="shared" si="20"/>
        <v>6</v>
      </c>
      <c r="FB7" s="16">
        <f t="shared" si="21"/>
        <v>19</v>
      </c>
      <c r="FC7" s="16">
        <f t="shared" si="22"/>
        <v>7</v>
      </c>
      <c r="FD7" s="16">
        <f t="shared" si="23"/>
        <v>7</v>
      </c>
      <c r="FE7" s="16">
        <f t="shared" si="24"/>
        <v>12</v>
      </c>
      <c r="FF7" s="16">
        <f t="shared" si="25"/>
        <v>10</v>
      </c>
      <c r="FG7" s="16">
        <f t="shared" si="26"/>
        <v>4</v>
      </c>
      <c r="FH7" s="16">
        <f t="shared" si="27"/>
        <v>4</v>
      </c>
      <c r="FI7" s="16">
        <f t="shared" si="28"/>
        <v>0</v>
      </c>
      <c r="FJ7" s="16">
        <f t="shared" si="29"/>
        <v>0</v>
      </c>
      <c r="FK7" s="16">
        <f t="shared" si="30"/>
        <v>0</v>
      </c>
      <c r="FM7" s="3" t="str">
        <f t="shared" si="31"/>
        <v>Gé Schoolmeester</v>
      </c>
      <c r="FN7" s="1">
        <f t="shared" si="105"/>
        <v>40100</v>
      </c>
      <c r="FO7" s="1">
        <f t="shared" si="32"/>
        <v>3820</v>
      </c>
      <c r="FP7" s="1">
        <f t="shared" si="33"/>
        <v>0</v>
      </c>
      <c r="FQ7" s="1">
        <f t="shared" si="34"/>
        <v>2900</v>
      </c>
      <c r="FR7" s="1">
        <f t="shared" si="35"/>
        <v>5420</v>
      </c>
      <c r="FS7" s="1">
        <f t="shared" si="36"/>
        <v>4000</v>
      </c>
      <c r="FT7" s="16">
        <f t="shared" si="37"/>
        <v>3060</v>
      </c>
      <c r="FU7" s="16">
        <f t="shared" si="38"/>
        <v>7640</v>
      </c>
      <c r="FV7" s="16">
        <f t="shared" si="39"/>
        <v>4200</v>
      </c>
      <c r="FW7" s="16">
        <f t="shared" si="40"/>
        <v>5340</v>
      </c>
      <c r="FX7" s="16">
        <f t="shared" si="41"/>
        <v>3720</v>
      </c>
      <c r="FY7" s="16">
        <f t="shared" si="42"/>
        <v>0</v>
      </c>
      <c r="FZ7" s="16">
        <f t="shared" si="106"/>
        <v>0</v>
      </c>
      <c r="GA7" s="16">
        <f t="shared" si="43"/>
        <v>0</v>
      </c>
      <c r="GC7" s="204" t="str">
        <f>'DMV per. 1'!B7</f>
        <v>Gé Schoolmeester</v>
      </c>
      <c r="GD7" s="1">
        <f t="shared" si="107"/>
        <v>1</v>
      </c>
      <c r="GE7" s="1">
        <f t="shared" si="108"/>
        <v>0</v>
      </c>
      <c r="GF7" s="1">
        <f t="shared" si="109"/>
        <v>1</v>
      </c>
      <c r="GG7" s="1">
        <f t="shared" si="110"/>
        <v>1</v>
      </c>
      <c r="GH7" s="1">
        <f t="shared" si="111"/>
        <v>1</v>
      </c>
      <c r="GI7" s="1">
        <f t="shared" si="112"/>
        <v>1</v>
      </c>
      <c r="GJ7" s="1">
        <f t="shared" si="113"/>
        <v>1</v>
      </c>
      <c r="GK7" s="1">
        <f t="shared" si="114"/>
        <v>1</v>
      </c>
      <c r="GL7" s="1">
        <f t="shared" si="115"/>
        <v>1</v>
      </c>
      <c r="GM7" s="1">
        <f t="shared" si="116"/>
        <v>1</v>
      </c>
      <c r="GN7" s="1">
        <f t="shared" si="117"/>
        <v>0</v>
      </c>
      <c r="GO7" s="1">
        <f t="shared" si="118"/>
        <v>0</v>
      </c>
      <c r="GP7" s="1">
        <f t="shared" si="119"/>
        <v>0</v>
      </c>
      <c r="GQ7" s="157">
        <f t="shared" si="120"/>
        <v>9</v>
      </c>
    </row>
    <row r="8" spans="1:200" ht="15.75" x14ac:dyDescent="0.25">
      <c r="A8" s="183">
        <v>5</v>
      </c>
      <c r="B8" s="86" t="str">
        <f>'DMV per. 1'!B8</f>
        <v>Ger Clerx</v>
      </c>
      <c r="C8" s="6"/>
      <c r="D8" s="213">
        <v>24</v>
      </c>
      <c r="E8" s="189">
        <v>11</v>
      </c>
      <c r="F8" s="21">
        <f t="shared" si="44"/>
        <v>5</v>
      </c>
      <c r="G8" s="189">
        <v>7960</v>
      </c>
      <c r="H8" s="21">
        <f t="shared" si="45"/>
        <v>3</v>
      </c>
      <c r="I8" s="70">
        <f t="shared" si="46"/>
        <v>8</v>
      </c>
      <c r="J8" s="1">
        <f t="shared" si="47"/>
        <v>4</v>
      </c>
      <c r="K8" s="5"/>
      <c r="L8" s="213">
        <v>5</v>
      </c>
      <c r="M8" s="189">
        <v>6</v>
      </c>
      <c r="N8" s="21">
        <f t="shared" si="48"/>
        <v>7</v>
      </c>
      <c r="O8" s="189">
        <v>9860</v>
      </c>
      <c r="P8" s="21">
        <f t="shared" si="49"/>
        <v>2</v>
      </c>
      <c r="Q8" s="70">
        <f t="shared" si="50"/>
        <v>9</v>
      </c>
      <c r="R8" s="1">
        <f t="shared" si="51"/>
        <v>3</v>
      </c>
      <c r="S8" s="5"/>
      <c r="T8" s="213">
        <v>31</v>
      </c>
      <c r="U8" s="189">
        <v>4</v>
      </c>
      <c r="V8" s="21">
        <f t="shared" si="52"/>
        <v>9</v>
      </c>
      <c r="W8" s="189">
        <v>5540</v>
      </c>
      <c r="X8" s="21">
        <f t="shared" si="53"/>
        <v>1</v>
      </c>
      <c r="Y8" s="70">
        <f t="shared" si="54"/>
        <v>10</v>
      </c>
      <c r="Z8" s="1">
        <f t="shared" si="55"/>
        <v>5</v>
      </c>
      <c r="AA8" s="5"/>
      <c r="AB8" s="213">
        <v>20</v>
      </c>
      <c r="AC8" s="189">
        <v>2</v>
      </c>
      <c r="AD8" s="21">
        <f t="shared" si="56"/>
        <v>16</v>
      </c>
      <c r="AE8" s="189">
        <v>2080</v>
      </c>
      <c r="AF8" s="21">
        <f t="shared" si="57"/>
        <v>16</v>
      </c>
      <c r="AG8" s="70">
        <f t="shared" si="58"/>
        <v>32</v>
      </c>
      <c r="AH8" s="1">
        <f t="shared" si="59"/>
        <v>16</v>
      </c>
      <c r="AI8" s="5"/>
      <c r="AJ8" s="213">
        <v>22</v>
      </c>
      <c r="AK8" s="189">
        <v>3</v>
      </c>
      <c r="AL8" s="21">
        <f t="shared" si="60"/>
        <v>13</v>
      </c>
      <c r="AM8" s="189">
        <v>3200</v>
      </c>
      <c r="AN8" s="21">
        <f t="shared" si="61"/>
        <v>10</v>
      </c>
      <c r="AO8" s="70">
        <f t="shared" si="62"/>
        <v>23</v>
      </c>
      <c r="AP8" s="1">
        <f t="shared" si="63"/>
        <v>13</v>
      </c>
      <c r="AQ8" s="5"/>
      <c r="AR8" s="241">
        <v>25</v>
      </c>
      <c r="AS8" s="194">
        <v>8</v>
      </c>
      <c r="AT8" s="21">
        <f t="shared" si="64"/>
        <v>7</v>
      </c>
      <c r="AU8" s="194">
        <v>5520</v>
      </c>
      <c r="AV8" s="21">
        <f t="shared" si="65"/>
        <v>3</v>
      </c>
      <c r="AW8" s="70">
        <f t="shared" si="66"/>
        <v>10</v>
      </c>
      <c r="AX8" s="1">
        <f t="shared" si="67"/>
        <v>3</v>
      </c>
      <c r="AY8" s="5"/>
      <c r="AZ8" s="192">
        <v>13</v>
      </c>
      <c r="BA8" s="194">
        <v>6</v>
      </c>
      <c r="BB8" s="21">
        <f t="shared" si="68"/>
        <v>11</v>
      </c>
      <c r="BC8" s="194">
        <v>6240</v>
      </c>
      <c r="BD8" s="21">
        <f t="shared" si="69"/>
        <v>3</v>
      </c>
      <c r="BE8" s="70">
        <f t="shared" si="70"/>
        <v>14</v>
      </c>
      <c r="BF8" s="1">
        <f t="shared" si="71"/>
        <v>6</v>
      </c>
      <c r="BG8" s="5"/>
      <c r="BH8" s="192">
        <v>25</v>
      </c>
      <c r="BI8" s="194">
        <v>5</v>
      </c>
      <c r="BJ8" s="21">
        <f t="shared" si="72"/>
        <v>12</v>
      </c>
      <c r="BK8" s="194">
        <v>2160</v>
      </c>
      <c r="BL8" s="21">
        <f t="shared" si="73"/>
        <v>13</v>
      </c>
      <c r="BM8" s="70">
        <f t="shared" si="74"/>
        <v>25</v>
      </c>
      <c r="BN8" s="1">
        <f t="shared" si="75"/>
        <v>15</v>
      </c>
      <c r="BO8" s="5"/>
      <c r="BP8" s="213">
        <v>24</v>
      </c>
      <c r="BQ8" s="189">
        <v>7</v>
      </c>
      <c r="BR8" s="21">
        <f t="shared" si="76"/>
        <v>8</v>
      </c>
      <c r="BS8" s="189">
        <v>5060</v>
      </c>
      <c r="BT8" s="21">
        <f t="shared" si="77"/>
        <v>4</v>
      </c>
      <c r="BU8" s="70">
        <f t="shared" si="78"/>
        <v>12</v>
      </c>
      <c r="BV8" s="10">
        <f t="shared" si="79"/>
        <v>5</v>
      </c>
      <c r="BW8" s="5"/>
      <c r="BX8" s="192">
        <v>23</v>
      </c>
      <c r="BY8" s="194">
        <v>6</v>
      </c>
      <c r="BZ8" s="21">
        <f t="shared" si="80"/>
        <v>7</v>
      </c>
      <c r="CA8" s="194">
        <v>2000</v>
      </c>
      <c r="CB8" s="21">
        <f t="shared" si="81"/>
        <v>14</v>
      </c>
      <c r="CC8" s="70">
        <f t="shared" si="82"/>
        <v>21</v>
      </c>
      <c r="CD8" s="10">
        <f t="shared" si="83"/>
        <v>13</v>
      </c>
      <c r="CE8" s="5"/>
      <c r="CF8" s="68"/>
      <c r="CG8" s="68"/>
      <c r="CH8" s="21">
        <f t="shared" si="84"/>
        <v>0</v>
      </c>
      <c r="CI8" s="68"/>
      <c r="CJ8" s="21">
        <f t="shared" si="85"/>
        <v>0</v>
      </c>
      <c r="CK8" s="70">
        <f t="shared" si="86"/>
        <v>0</v>
      </c>
      <c r="CL8" s="10">
        <f t="shared" si="87"/>
        <v>1</v>
      </c>
      <c r="CM8" s="5"/>
      <c r="CN8" s="68"/>
      <c r="CO8" s="68"/>
      <c r="CP8" s="21">
        <f t="shared" si="88"/>
        <v>0</v>
      </c>
      <c r="CQ8" s="68"/>
      <c r="CR8" s="21">
        <f t="shared" si="89"/>
        <v>0</v>
      </c>
      <c r="CS8" s="70">
        <f t="shared" si="90"/>
        <v>0</v>
      </c>
      <c r="CT8" s="10">
        <f t="shared" si="91"/>
        <v>1</v>
      </c>
      <c r="CU8" s="5"/>
      <c r="CV8" s="68"/>
      <c r="CW8" s="68"/>
      <c r="CX8" s="21">
        <f t="shared" si="92"/>
        <v>0</v>
      </c>
      <c r="CY8" s="68"/>
      <c r="CZ8" s="21">
        <f t="shared" si="93"/>
        <v>0</v>
      </c>
      <c r="DA8" s="70">
        <f t="shared" si="94"/>
        <v>0</v>
      </c>
      <c r="DB8" s="10">
        <f t="shared" si="95"/>
        <v>1</v>
      </c>
      <c r="DC8" s="7"/>
      <c r="DD8" s="9"/>
      <c r="DE8" s="12">
        <v>5</v>
      </c>
      <c r="DF8" s="12" t="str">
        <v>Ger Clerx</v>
      </c>
      <c r="DG8" s="35">
        <v>107</v>
      </c>
      <c r="DH8" s="12">
        <v>58</v>
      </c>
      <c r="DI8" s="12">
        <v>49678</v>
      </c>
      <c r="DJ8" s="15">
        <v>-106999942</v>
      </c>
      <c r="DK8" s="15">
        <v>-3209950322</v>
      </c>
      <c r="DL8" s="36"/>
      <c r="DM8" s="51" t="str">
        <f t="shared" si="96"/>
        <v>Ger Clerx</v>
      </c>
      <c r="DN8" s="14">
        <f t="shared" si="97"/>
        <v>107</v>
      </c>
      <c r="DO8" s="14">
        <f t="shared" si="98"/>
        <v>58</v>
      </c>
      <c r="DP8" s="14">
        <f>SUM('DMV per. 2'!DO8,'DMV per. 2'!ED8)</f>
        <v>49678</v>
      </c>
      <c r="DQ8" s="14">
        <f t="shared" si="99"/>
        <v>-106999942</v>
      </c>
      <c r="DR8" s="14">
        <f t="shared" si="100"/>
        <v>-3209950322</v>
      </c>
      <c r="DS8" s="36"/>
      <c r="DT8" s="5" t="str">
        <v>Ger Clerx</v>
      </c>
      <c r="DU8" s="5">
        <v>107</v>
      </c>
      <c r="DV8" s="5">
        <v>58</v>
      </c>
      <c r="DW8" s="5">
        <v>49678</v>
      </c>
      <c r="DX8" s="36"/>
      <c r="DY8" s="36"/>
      <c r="DZ8" s="54"/>
      <c r="EA8" s="53" t="str">
        <f t="shared" si="101"/>
        <v>Ger Clerx</v>
      </c>
      <c r="EB8" s="52">
        <f t="shared" si="102"/>
        <v>107</v>
      </c>
      <c r="EC8" s="4">
        <f t="shared" si="0"/>
        <v>58</v>
      </c>
      <c r="ED8" s="4">
        <f t="shared" si="1"/>
        <v>49620</v>
      </c>
      <c r="EF8" s="3" t="str">
        <f t="shared" si="2"/>
        <v>Ger Clerx</v>
      </c>
      <c r="EG8" s="23">
        <f t="shared" si="103"/>
        <v>107</v>
      </c>
      <c r="EH8" s="1">
        <f t="shared" si="104"/>
        <v>164</v>
      </c>
      <c r="EI8" s="1">
        <f t="shared" si="3"/>
        <v>8</v>
      </c>
      <c r="EJ8" s="1">
        <f t="shared" si="4"/>
        <v>9</v>
      </c>
      <c r="EK8" s="1">
        <f t="shared" si="5"/>
        <v>10</v>
      </c>
      <c r="EL8" s="1">
        <f t="shared" si="6"/>
        <v>32</v>
      </c>
      <c r="EM8" s="1">
        <f t="shared" si="7"/>
        <v>23</v>
      </c>
      <c r="EN8" s="1">
        <f t="shared" si="8"/>
        <v>10</v>
      </c>
      <c r="EO8" s="1">
        <f t="shared" si="9"/>
        <v>14</v>
      </c>
      <c r="EP8" s="1">
        <f t="shared" si="10"/>
        <v>25</v>
      </c>
      <c r="EQ8" s="1">
        <f t="shared" si="11"/>
        <v>12</v>
      </c>
      <c r="ER8" s="1">
        <f t="shared" si="12"/>
        <v>21</v>
      </c>
      <c r="ES8" s="1">
        <f t="shared" si="13"/>
        <v>0</v>
      </c>
      <c r="ET8" s="2">
        <f t="shared" si="14"/>
        <v>0</v>
      </c>
      <c r="EU8" s="2">
        <f t="shared" si="15"/>
        <v>0</v>
      </c>
      <c r="EW8" s="3" t="str">
        <f t="shared" si="16"/>
        <v>Ger Clerx</v>
      </c>
      <c r="EX8" s="1">
        <f t="shared" si="17"/>
        <v>58</v>
      </c>
      <c r="EY8" s="16">
        <f t="shared" si="18"/>
        <v>11</v>
      </c>
      <c r="EZ8" s="16">
        <f t="shared" si="19"/>
        <v>6</v>
      </c>
      <c r="FA8" s="16">
        <f t="shared" si="20"/>
        <v>4</v>
      </c>
      <c r="FB8" s="16">
        <f t="shared" si="21"/>
        <v>2</v>
      </c>
      <c r="FC8" s="16">
        <f t="shared" si="22"/>
        <v>3</v>
      </c>
      <c r="FD8" s="16">
        <f t="shared" si="23"/>
        <v>8</v>
      </c>
      <c r="FE8" s="16">
        <f t="shared" si="24"/>
        <v>6</v>
      </c>
      <c r="FF8" s="16">
        <f t="shared" si="25"/>
        <v>5</v>
      </c>
      <c r="FG8" s="16">
        <f t="shared" si="26"/>
        <v>7</v>
      </c>
      <c r="FH8" s="16">
        <f t="shared" si="27"/>
        <v>6</v>
      </c>
      <c r="FI8" s="16">
        <f t="shared" si="28"/>
        <v>0</v>
      </c>
      <c r="FJ8" s="16">
        <f t="shared" si="29"/>
        <v>0</v>
      </c>
      <c r="FK8" s="16">
        <f t="shared" si="30"/>
        <v>0</v>
      </c>
      <c r="FM8" s="3" t="str">
        <f t="shared" si="31"/>
        <v>Ger Clerx</v>
      </c>
      <c r="FN8" s="1">
        <f t="shared" si="105"/>
        <v>49620</v>
      </c>
      <c r="FO8" s="1">
        <f t="shared" si="32"/>
        <v>7960</v>
      </c>
      <c r="FP8" s="1">
        <f t="shared" si="33"/>
        <v>9860</v>
      </c>
      <c r="FQ8" s="1">
        <f t="shared" si="34"/>
        <v>5540</v>
      </c>
      <c r="FR8" s="1">
        <f t="shared" si="35"/>
        <v>2080</v>
      </c>
      <c r="FS8" s="1">
        <f t="shared" si="36"/>
        <v>3200</v>
      </c>
      <c r="FT8" s="16">
        <f t="shared" si="37"/>
        <v>5520</v>
      </c>
      <c r="FU8" s="16">
        <f t="shared" si="38"/>
        <v>6240</v>
      </c>
      <c r="FV8" s="16">
        <f t="shared" si="39"/>
        <v>2160</v>
      </c>
      <c r="FW8" s="16">
        <f t="shared" si="40"/>
        <v>5060</v>
      </c>
      <c r="FX8" s="16">
        <f t="shared" si="41"/>
        <v>2000</v>
      </c>
      <c r="FY8" s="16">
        <f t="shared" si="42"/>
        <v>0</v>
      </c>
      <c r="FZ8" s="16">
        <f t="shared" si="106"/>
        <v>0</v>
      </c>
      <c r="GA8" s="16">
        <f t="shared" si="43"/>
        <v>0</v>
      </c>
      <c r="GC8" s="204" t="str">
        <f>'DMV per. 1'!B8</f>
        <v>Ger Clerx</v>
      </c>
      <c r="GD8" s="1">
        <f t="shared" si="107"/>
        <v>1</v>
      </c>
      <c r="GE8" s="1">
        <f t="shared" si="108"/>
        <v>1</v>
      </c>
      <c r="GF8" s="1">
        <f t="shared" si="109"/>
        <v>1</v>
      </c>
      <c r="GG8" s="1">
        <f t="shared" si="110"/>
        <v>1</v>
      </c>
      <c r="GH8" s="1">
        <f t="shared" si="111"/>
        <v>1</v>
      </c>
      <c r="GI8" s="1">
        <f t="shared" si="112"/>
        <v>1</v>
      </c>
      <c r="GJ8" s="1">
        <f t="shared" si="113"/>
        <v>1</v>
      </c>
      <c r="GK8" s="1">
        <f t="shared" si="114"/>
        <v>1</v>
      </c>
      <c r="GL8" s="1">
        <f t="shared" si="115"/>
        <v>1</v>
      </c>
      <c r="GM8" s="1">
        <f t="shared" si="116"/>
        <v>1</v>
      </c>
      <c r="GN8" s="1">
        <f t="shared" si="117"/>
        <v>0</v>
      </c>
      <c r="GO8" s="1">
        <f t="shared" si="118"/>
        <v>0</v>
      </c>
      <c r="GP8" s="1">
        <f t="shared" si="119"/>
        <v>0</v>
      </c>
      <c r="GQ8" s="157">
        <f t="shared" si="120"/>
        <v>10</v>
      </c>
    </row>
    <row r="9" spans="1:200" ht="15.75" x14ac:dyDescent="0.25">
      <c r="A9" s="183">
        <v>6</v>
      </c>
      <c r="B9" s="86" t="str">
        <f>'DMV per. 1'!B9</f>
        <v>Har Hermans</v>
      </c>
      <c r="C9" s="6"/>
      <c r="D9" s="213">
        <v>28</v>
      </c>
      <c r="E9" s="189">
        <v>9</v>
      </c>
      <c r="F9" s="21">
        <f t="shared" si="44"/>
        <v>7</v>
      </c>
      <c r="G9" s="189">
        <v>2340</v>
      </c>
      <c r="H9" s="21">
        <f t="shared" si="45"/>
        <v>15</v>
      </c>
      <c r="I9" s="70">
        <f t="shared" si="46"/>
        <v>22</v>
      </c>
      <c r="J9" s="1">
        <f t="shared" si="47"/>
        <v>12</v>
      </c>
      <c r="K9" s="5"/>
      <c r="L9" s="213">
        <v>30</v>
      </c>
      <c r="M9" s="189">
        <v>3</v>
      </c>
      <c r="N9" s="21">
        <f t="shared" si="48"/>
        <v>15</v>
      </c>
      <c r="O9" s="189">
        <v>2840</v>
      </c>
      <c r="P9" s="21">
        <f t="shared" si="49"/>
        <v>14</v>
      </c>
      <c r="Q9" s="70">
        <f t="shared" si="50"/>
        <v>29</v>
      </c>
      <c r="R9" s="1">
        <f t="shared" si="51"/>
        <v>16</v>
      </c>
      <c r="S9" s="5"/>
      <c r="T9" s="213">
        <v>25</v>
      </c>
      <c r="U9" s="189">
        <v>2</v>
      </c>
      <c r="V9" s="21">
        <f t="shared" si="52"/>
        <v>12</v>
      </c>
      <c r="W9" s="189">
        <v>1780</v>
      </c>
      <c r="X9" s="21">
        <f t="shared" si="53"/>
        <v>16</v>
      </c>
      <c r="Y9" s="70">
        <f t="shared" si="54"/>
        <v>28</v>
      </c>
      <c r="Z9" s="1">
        <f t="shared" si="55"/>
        <v>15</v>
      </c>
      <c r="AA9" s="5"/>
      <c r="AB9" s="213">
        <v>6</v>
      </c>
      <c r="AC9" s="189">
        <v>16</v>
      </c>
      <c r="AD9" s="21">
        <f t="shared" si="56"/>
        <v>2</v>
      </c>
      <c r="AE9" s="189">
        <v>2360</v>
      </c>
      <c r="AF9" s="21">
        <f t="shared" si="57"/>
        <v>9</v>
      </c>
      <c r="AG9" s="70">
        <f t="shared" si="58"/>
        <v>11</v>
      </c>
      <c r="AH9" s="1">
        <f t="shared" si="59"/>
        <v>5</v>
      </c>
      <c r="AI9" s="5"/>
      <c r="AJ9" s="213"/>
      <c r="AK9" s="189"/>
      <c r="AL9" s="21">
        <v>20</v>
      </c>
      <c r="AM9" s="189"/>
      <c r="AN9" s="21">
        <v>20</v>
      </c>
      <c r="AO9" s="70">
        <f t="shared" si="62"/>
        <v>40</v>
      </c>
      <c r="AP9" s="1">
        <f t="shared" si="63"/>
        <v>20</v>
      </c>
      <c r="AQ9" s="5"/>
      <c r="AR9" s="241"/>
      <c r="AS9" s="194"/>
      <c r="AT9" s="20">
        <v>15</v>
      </c>
      <c r="AU9" s="194"/>
      <c r="AV9" s="20">
        <v>15</v>
      </c>
      <c r="AW9" s="70">
        <f t="shared" si="66"/>
        <v>30</v>
      </c>
      <c r="AX9" s="1">
        <f t="shared" si="67"/>
        <v>15</v>
      </c>
      <c r="AY9" s="5"/>
      <c r="AZ9" s="192">
        <v>23</v>
      </c>
      <c r="BA9" s="194">
        <v>17</v>
      </c>
      <c r="BB9" s="21">
        <f t="shared" si="68"/>
        <v>2</v>
      </c>
      <c r="BC9" s="194">
        <v>2440</v>
      </c>
      <c r="BD9" s="21">
        <f t="shared" si="69"/>
        <v>11</v>
      </c>
      <c r="BE9" s="70">
        <f t="shared" si="70"/>
        <v>13</v>
      </c>
      <c r="BF9" s="1">
        <f t="shared" si="71"/>
        <v>4</v>
      </c>
      <c r="BG9" s="5"/>
      <c r="BH9" s="192">
        <v>13</v>
      </c>
      <c r="BI9" s="194">
        <v>7</v>
      </c>
      <c r="BJ9" s="21">
        <f t="shared" si="72"/>
        <v>7</v>
      </c>
      <c r="BK9" s="194">
        <v>2060</v>
      </c>
      <c r="BL9" s="21">
        <f t="shared" si="73"/>
        <v>16</v>
      </c>
      <c r="BM9" s="70">
        <f t="shared" si="74"/>
        <v>23</v>
      </c>
      <c r="BN9" s="1">
        <f t="shared" si="75"/>
        <v>10</v>
      </c>
      <c r="BO9" s="5"/>
      <c r="BP9" s="213">
        <v>6</v>
      </c>
      <c r="BQ9" s="189">
        <v>10</v>
      </c>
      <c r="BR9" s="21">
        <f t="shared" si="76"/>
        <v>2</v>
      </c>
      <c r="BS9" s="189">
        <v>3320</v>
      </c>
      <c r="BT9" s="21">
        <f t="shared" si="77"/>
        <v>10</v>
      </c>
      <c r="BU9" s="70">
        <f t="shared" si="78"/>
        <v>12</v>
      </c>
      <c r="BV9" s="10">
        <f t="shared" si="79"/>
        <v>5</v>
      </c>
      <c r="BW9" s="5"/>
      <c r="BX9" s="192">
        <v>20</v>
      </c>
      <c r="BY9" s="194">
        <v>18</v>
      </c>
      <c r="BZ9" s="21">
        <f t="shared" si="80"/>
        <v>1</v>
      </c>
      <c r="CA9" s="194">
        <v>2340</v>
      </c>
      <c r="CB9" s="21">
        <f t="shared" si="81"/>
        <v>11</v>
      </c>
      <c r="CC9" s="70">
        <f t="shared" si="82"/>
        <v>12</v>
      </c>
      <c r="CD9" s="10">
        <f t="shared" si="83"/>
        <v>4</v>
      </c>
      <c r="CE9" s="5"/>
      <c r="CF9" s="68"/>
      <c r="CG9" s="68"/>
      <c r="CH9" s="21">
        <f t="shared" si="84"/>
        <v>0</v>
      </c>
      <c r="CI9" s="68"/>
      <c r="CJ9" s="21">
        <f t="shared" si="85"/>
        <v>0</v>
      </c>
      <c r="CK9" s="70">
        <f t="shared" si="86"/>
        <v>0</v>
      </c>
      <c r="CL9" s="10">
        <f t="shared" si="87"/>
        <v>1</v>
      </c>
      <c r="CM9" s="5"/>
      <c r="CN9" s="68"/>
      <c r="CO9" s="68"/>
      <c r="CP9" s="21">
        <f t="shared" si="88"/>
        <v>0</v>
      </c>
      <c r="CQ9" s="68"/>
      <c r="CR9" s="21">
        <f t="shared" si="89"/>
        <v>0</v>
      </c>
      <c r="CS9" s="70">
        <f t="shared" si="90"/>
        <v>0</v>
      </c>
      <c r="CT9" s="10">
        <f t="shared" si="91"/>
        <v>1</v>
      </c>
      <c r="CU9" s="5"/>
      <c r="CV9" s="68"/>
      <c r="CW9" s="68"/>
      <c r="CX9" s="21">
        <f t="shared" si="92"/>
        <v>0</v>
      </c>
      <c r="CY9" s="68"/>
      <c r="CZ9" s="21">
        <f t="shared" si="93"/>
        <v>0</v>
      </c>
      <c r="DA9" s="70">
        <f t="shared" si="94"/>
        <v>0</v>
      </c>
      <c r="DB9" s="10">
        <f t="shared" si="95"/>
        <v>1</v>
      </c>
      <c r="DC9" s="7"/>
      <c r="DD9" s="9"/>
      <c r="DE9" s="12">
        <v>6</v>
      </c>
      <c r="DF9" s="12" t="str">
        <v>Frans Peeters</v>
      </c>
      <c r="DG9" s="35">
        <v>109</v>
      </c>
      <c r="DH9" s="12">
        <v>74</v>
      </c>
      <c r="DI9" s="12">
        <v>41394</v>
      </c>
      <c r="DJ9" s="15">
        <v>-108999926</v>
      </c>
      <c r="DK9" s="15">
        <v>-3269958606</v>
      </c>
      <c r="DL9" s="36"/>
      <c r="DM9" s="51" t="str">
        <f t="shared" si="96"/>
        <v>Har Hermans</v>
      </c>
      <c r="DN9" s="14">
        <f t="shared" si="97"/>
        <v>150</v>
      </c>
      <c r="DO9" s="14">
        <f t="shared" si="98"/>
        <v>82</v>
      </c>
      <c r="DP9" s="14">
        <f>SUM('DMV per. 2'!DO9,'DMV per. 2'!ED9)</f>
        <v>19562</v>
      </c>
      <c r="DQ9" s="14">
        <f t="shared" si="99"/>
        <v>-149999918</v>
      </c>
      <c r="DR9" s="14">
        <f t="shared" si="100"/>
        <v>-4499980438</v>
      </c>
      <c r="DS9" s="36"/>
      <c r="DT9" s="5" t="str">
        <v>Chrit Houwers</v>
      </c>
      <c r="DU9" s="5">
        <v>109</v>
      </c>
      <c r="DV9" s="5">
        <v>59</v>
      </c>
      <c r="DW9" s="5">
        <v>40459</v>
      </c>
      <c r="DX9" s="36"/>
      <c r="DY9" s="36"/>
      <c r="DZ9" s="54"/>
      <c r="EA9" s="53" t="str">
        <f t="shared" si="101"/>
        <v>Har Hermans</v>
      </c>
      <c r="EB9" s="52">
        <f t="shared" si="102"/>
        <v>150</v>
      </c>
      <c r="EC9" s="4">
        <f t="shared" si="0"/>
        <v>82</v>
      </c>
      <c r="ED9" s="4">
        <f t="shared" si="1"/>
        <v>19480</v>
      </c>
      <c r="EF9" s="3" t="str">
        <f t="shared" si="2"/>
        <v>Har Hermans</v>
      </c>
      <c r="EG9" s="23">
        <f t="shared" si="103"/>
        <v>150</v>
      </c>
      <c r="EH9" s="1">
        <f t="shared" si="104"/>
        <v>220</v>
      </c>
      <c r="EI9" s="1">
        <f t="shared" si="3"/>
        <v>22</v>
      </c>
      <c r="EJ9" s="1">
        <f t="shared" si="4"/>
        <v>29</v>
      </c>
      <c r="EK9" s="1">
        <f t="shared" si="5"/>
        <v>28</v>
      </c>
      <c r="EL9" s="1">
        <f t="shared" si="6"/>
        <v>11</v>
      </c>
      <c r="EM9" s="1">
        <f t="shared" si="7"/>
        <v>40</v>
      </c>
      <c r="EN9" s="1">
        <f t="shared" si="8"/>
        <v>30</v>
      </c>
      <c r="EO9" s="1">
        <f t="shared" si="9"/>
        <v>13</v>
      </c>
      <c r="EP9" s="1">
        <f t="shared" si="10"/>
        <v>23</v>
      </c>
      <c r="EQ9" s="1">
        <f t="shared" si="11"/>
        <v>12</v>
      </c>
      <c r="ER9" s="1">
        <f t="shared" si="12"/>
        <v>12</v>
      </c>
      <c r="ES9" s="1">
        <f t="shared" si="13"/>
        <v>0</v>
      </c>
      <c r="ET9" s="2">
        <f t="shared" si="14"/>
        <v>0</v>
      </c>
      <c r="EU9" s="2">
        <f t="shared" si="15"/>
        <v>0</v>
      </c>
      <c r="EW9" s="3" t="str">
        <f t="shared" si="16"/>
        <v>Har Hermans</v>
      </c>
      <c r="EX9" s="1">
        <f t="shared" si="17"/>
        <v>82</v>
      </c>
      <c r="EY9" s="16">
        <f t="shared" si="18"/>
        <v>9</v>
      </c>
      <c r="EZ9" s="16">
        <f t="shared" si="19"/>
        <v>3</v>
      </c>
      <c r="FA9" s="16">
        <f t="shared" si="20"/>
        <v>2</v>
      </c>
      <c r="FB9" s="16">
        <f t="shared" si="21"/>
        <v>16</v>
      </c>
      <c r="FC9" s="16">
        <f t="shared" si="22"/>
        <v>0</v>
      </c>
      <c r="FD9" s="16">
        <f t="shared" si="23"/>
        <v>0</v>
      </c>
      <c r="FE9" s="16">
        <f t="shared" si="24"/>
        <v>17</v>
      </c>
      <c r="FF9" s="16">
        <f t="shared" si="25"/>
        <v>7</v>
      </c>
      <c r="FG9" s="16">
        <f t="shared" si="26"/>
        <v>10</v>
      </c>
      <c r="FH9" s="16">
        <f t="shared" si="27"/>
        <v>18</v>
      </c>
      <c r="FI9" s="16">
        <f t="shared" si="28"/>
        <v>0</v>
      </c>
      <c r="FJ9" s="16">
        <f t="shared" si="29"/>
        <v>0</v>
      </c>
      <c r="FK9" s="16">
        <f t="shared" si="30"/>
        <v>0</v>
      </c>
      <c r="FM9" s="3" t="str">
        <f t="shared" si="31"/>
        <v>Har Hermans</v>
      </c>
      <c r="FN9" s="1">
        <f t="shared" si="105"/>
        <v>19480</v>
      </c>
      <c r="FO9" s="1">
        <f t="shared" si="32"/>
        <v>2340</v>
      </c>
      <c r="FP9" s="1">
        <f t="shared" si="33"/>
        <v>2840</v>
      </c>
      <c r="FQ9" s="1">
        <f t="shared" si="34"/>
        <v>1780</v>
      </c>
      <c r="FR9" s="1">
        <f t="shared" si="35"/>
        <v>2360</v>
      </c>
      <c r="FS9" s="1">
        <f t="shared" si="36"/>
        <v>0</v>
      </c>
      <c r="FT9" s="16">
        <f t="shared" si="37"/>
        <v>0</v>
      </c>
      <c r="FU9" s="16">
        <f t="shared" si="38"/>
        <v>2440</v>
      </c>
      <c r="FV9" s="16">
        <f t="shared" si="39"/>
        <v>2060</v>
      </c>
      <c r="FW9" s="16">
        <f t="shared" si="40"/>
        <v>3320</v>
      </c>
      <c r="FX9" s="16">
        <f t="shared" si="41"/>
        <v>2340</v>
      </c>
      <c r="FY9" s="16">
        <f t="shared" si="42"/>
        <v>0</v>
      </c>
      <c r="FZ9" s="16">
        <f t="shared" si="106"/>
        <v>0</v>
      </c>
      <c r="GA9" s="16">
        <f t="shared" si="43"/>
        <v>0</v>
      </c>
      <c r="GC9" s="204" t="str">
        <f>'DMV per. 1'!B9</f>
        <v>Har Hermans</v>
      </c>
      <c r="GD9" s="1">
        <f t="shared" si="107"/>
        <v>1</v>
      </c>
      <c r="GE9" s="1">
        <f t="shared" si="108"/>
        <v>1</v>
      </c>
      <c r="GF9" s="1">
        <f t="shared" si="109"/>
        <v>1</v>
      </c>
      <c r="GG9" s="1">
        <f t="shared" si="110"/>
        <v>1</v>
      </c>
      <c r="GH9" s="1">
        <f t="shared" si="111"/>
        <v>0</v>
      </c>
      <c r="GI9" s="1">
        <f t="shared" si="112"/>
        <v>0</v>
      </c>
      <c r="GJ9" s="1">
        <f t="shared" si="113"/>
        <v>1</v>
      </c>
      <c r="GK9" s="1">
        <f t="shared" si="114"/>
        <v>1</v>
      </c>
      <c r="GL9" s="1">
        <f t="shared" si="115"/>
        <v>1</v>
      </c>
      <c r="GM9" s="1">
        <f t="shared" si="116"/>
        <v>1</v>
      </c>
      <c r="GN9" s="1">
        <f t="shared" si="117"/>
        <v>0</v>
      </c>
      <c r="GO9" s="1">
        <f t="shared" si="118"/>
        <v>0</v>
      </c>
      <c r="GP9" s="1">
        <f t="shared" si="119"/>
        <v>0</v>
      </c>
      <c r="GQ9" s="157">
        <f t="shared" si="120"/>
        <v>8</v>
      </c>
    </row>
    <row r="10" spans="1:200" ht="15.75" x14ac:dyDescent="0.25">
      <c r="A10" s="183">
        <v>7</v>
      </c>
      <c r="B10" s="86" t="str">
        <f>'DMV per. 1'!B10</f>
        <v>Hay Niemans</v>
      </c>
      <c r="C10" s="6"/>
      <c r="D10" s="213">
        <v>14</v>
      </c>
      <c r="E10" s="189">
        <v>8</v>
      </c>
      <c r="F10" s="21">
        <f t="shared" si="44"/>
        <v>9</v>
      </c>
      <c r="G10" s="189">
        <v>2100</v>
      </c>
      <c r="H10" s="21">
        <f t="shared" si="45"/>
        <v>17</v>
      </c>
      <c r="I10" s="70">
        <f t="shared" si="46"/>
        <v>26</v>
      </c>
      <c r="J10" s="1">
        <f t="shared" si="47"/>
        <v>14</v>
      </c>
      <c r="K10" s="5"/>
      <c r="L10" s="213"/>
      <c r="M10" s="189"/>
      <c r="N10" s="21">
        <v>18</v>
      </c>
      <c r="O10" s="189"/>
      <c r="P10" s="21">
        <v>18</v>
      </c>
      <c r="Q10" s="70">
        <f t="shared" si="50"/>
        <v>36</v>
      </c>
      <c r="R10" s="1">
        <f t="shared" si="51"/>
        <v>18</v>
      </c>
      <c r="S10" s="5"/>
      <c r="T10" s="213">
        <v>28</v>
      </c>
      <c r="U10" s="189">
        <v>7</v>
      </c>
      <c r="V10" s="21">
        <f t="shared" si="52"/>
        <v>4</v>
      </c>
      <c r="W10" s="189">
        <v>1980</v>
      </c>
      <c r="X10" s="21">
        <f t="shared" si="53"/>
        <v>10</v>
      </c>
      <c r="Y10" s="70">
        <f t="shared" si="54"/>
        <v>14</v>
      </c>
      <c r="Z10" s="1">
        <f t="shared" si="55"/>
        <v>7</v>
      </c>
      <c r="AA10" s="5"/>
      <c r="AB10" s="213">
        <v>21</v>
      </c>
      <c r="AC10" s="189">
        <v>8</v>
      </c>
      <c r="AD10" s="21">
        <f t="shared" si="56"/>
        <v>7</v>
      </c>
      <c r="AE10" s="189">
        <v>2280</v>
      </c>
      <c r="AF10" s="21">
        <f t="shared" si="57"/>
        <v>10</v>
      </c>
      <c r="AG10" s="70">
        <f t="shared" si="58"/>
        <v>17</v>
      </c>
      <c r="AH10" s="1">
        <f t="shared" si="59"/>
        <v>8</v>
      </c>
      <c r="AI10" s="5"/>
      <c r="AJ10" s="213">
        <v>32</v>
      </c>
      <c r="AK10" s="189">
        <v>7</v>
      </c>
      <c r="AL10" s="21">
        <f t="shared" si="60"/>
        <v>4</v>
      </c>
      <c r="AM10" s="189">
        <v>3660</v>
      </c>
      <c r="AN10" s="21">
        <f t="shared" si="61"/>
        <v>6</v>
      </c>
      <c r="AO10" s="70">
        <f t="shared" si="62"/>
        <v>10</v>
      </c>
      <c r="AP10" s="1">
        <f t="shared" si="63"/>
        <v>5</v>
      </c>
      <c r="AQ10" s="5"/>
      <c r="AR10" s="241">
        <v>20</v>
      </c>
      <c r="AS10" s="194">
        <v>15</v>
      </c>
      <c r="AT10" s="21">
        <f t="shared" si="64"/>
        <v>2</v>
      </c>
      <c r="AU10" s="194">
        <v>3520</v>
      </c>
      <c r="AV10" s="21">
        <f t="shared" si="65"/>
        <v>6</v>
      </c>
      <c r="AW10" s="70">
        <f t="shared" si="66"/>
        <v>8</v>
      </c>
      <c r="AX10" s="1">
        <f t="shared" si="67"/>
        <v>2</v>
      </c>
      <c r="AY10" s="5"/>
      <c r="AZ10" s="192"/>
      <c r="BA10" s="194"/>
      <c r="BB10" s="21">
        <v>17</v>
      </c>
      <c r="BC10" s="194"/>
      <c r="BD10" s="21">
        <v>17</v>
      </c>
      <c r="BE10" s="70">
        <f t="shared" si="70"/>
        <v>34</v>
      </c>
      <c r="BF10" s="1">
        <f t="shared" si="71"/>
        <v>17</v>
      </c>
      <c r="BG10" s="5"/>
      <c r="BH10" s="192">
        <v>21</v>
      </c>
      <c r="BI10" s="194">
        <v>14</v>
      </c>
      <c r="BJ10" s="21">
        <f t="shared" si="72"/>
        <v>1</v>
      </c>
      <c r="BK10" s="194">
        <v>6320</v>
      </c>
      <c r="BL10" s="21">
        <f t="shared" si="73"/>
        <v>1</v>
      </c>
      <c r="BM10" s="70">
        <f t="shared" si="74"/>
        <v>2</v>
      </c>
      <c r="BN10" s="1">
        <f t="shared" si="75"/>
        <v>1</v>
      </c>
      <c r="BO10" s="5"/>
      <c r="BP10" s="213">
        <v>3</v>
      </c>
      <c r="BQ10" s="189">
        <v>6</v>
      </c>
      <c r="BR10" s="21">
        <f t="shared" si="76"/>
        <v>12</v>
      </c>
      <c r="BS10" s="189">
        <v>2040</v>
      </c>
      <c r="BT10" s="21">
        <f t="shared" si="77"/>
        <v>14</v>
      </c>
      <c r="BU10" s="70">
        <f t="shared" si="78"/>
        <v>26</v>
      </c>
      <c r="BV10" s="10">
        <f t="shared" si="79"/>
        <v>15</v>
      </c>
      <c r="BW10" s="5"/>
      <c r="BX10" s="192">
        <v>26</v>
      </c>
      <c r="BY10" s="194">
        <v>0</v>
      </c>
      <c r="BZ10" s="21">
        <f t="shared" si="80"/>
        <v>16</v>
      </c>
      <c r="CA10" s="194">
        <v>0</v>
      </c>
      <c r="CB10" s="21">
        <f t="shared" si="81"/>
        <v>16</v>
      </c>
      <c r="CC10" s="70">
        <f t="shared" si="82"/>
        <v>32</v>
      </c>
      <c r="CD10" s="10">
        <f t="shared" si="83"/>
        <v>16</v>
      </c>
      <c r="CE10" s="5"/>
      <c r="CF10" s="68"/>
      <c r="CG10" s="68"/>
      <c r="CH10" s="21">
        <f t="shared" si="84"/>
        <v>0</v>
      </c>
      <c r="CI10" s="68"/>
      <c r="CJ10" s="21">
        <f t="shared" si="85"/>
        <v>0</v>
      </c>
      <c r="CK10" s="70">
        <f t="shared" si="86"/>
        <v>0</v>
      </c>
      <c r="CL10" s="10">
        <f t="shared" si="87"/>
        <v>1</v>
      </c>
      <c r="CM10" s="5"/>
      <c r="CN10" s="68"/>
      <c r="CO10" s="68"/>
      <c r="CP10" s="21">
        <f t="shared" si="88"/>
        <v>0</v>
      </c>
      <c r="CQ10" s="68"/>
      <c r="CR10" s="21">
        <f t="shared" si="89"/>
        <v>0</v>
      </c>
      <c r="CS10" s="70">
        <f t="shared" si="90"/>
        <v>0</v>
      </c>
      <c r="CT10" s="10">
        <f t="shared" si="91"/>
        <v>1</v>
      </c>
      <c r="CU10" s="5"/>
      <c r="CV10" s="68"/>
      <c r="CW10" s="68"/>
      <c r="CX10" s="21">
        <f t="shared" si="92"/>
        <v>0</v>
      </c>
      <c r="CY10" s="68"/>
      <c r="CZ10" s="21">
        <f t="shared" si="93"/>
        <v>0</v>
      </c>
      <c r="DA10" s="70">
        <f t="shared" si="94"/>
        <v>0</v>
      </c>
      <c r="DB10" s="10">
        <f t="shared" si="95"/>
        <v>1</v>
      </c>
      <c r="DC10" s="7"/>
      <c r="DD10" s="9"/>
      <c r="DE10" s="12">
        <v>7</v>
      </c>
      <c r="DF10" s="12" t="str">
        <v>Chrit Houwers</v>
      </c>
      <c r="DG10" s="35">
        <v>109</v>
      </c>
      <c r="DH10" s="12">
        <v>59</v>
      </c>
      <c r="DI10" s="12">
        <v>40459</v>
      </c>
      <c r="DJ10" s="15">
        <v>-108999941</v>
      </c>
      <c r="DK10" s="15">
        <v>-3269959541</v>
      </c>
      <c r="DL10" s="36"/>
      <c r="DM10" s="51" t="str">
        <f t="shared" si="96"/>
        <v>Hay Niemans</v>
      </c>
      <c r="DN10" s="14">
        <f t="shared" si="97"/>
        <v>135</v>
      </c>
      <c r="DO10" s="14">
        <f t="shared" si="98"/>
        <v>65</v>
      </c>
      <c r="DP10" s="14">
        <f>SUM('DMV per. 2'!DO10,'DMV per. 2'!ED10)</f>
        <v>21965</v>
      </c>
      <c r="DQ10" s="14">
        <f t="shared" si="99"/>
        <v>-134999935</v>
      </c>
      <c r="DR10" s="14">
        <f t="shared" si="100"/>
        <v>-4049978035</v>
      </c>
      <c r="DS10" s="36"/>
      <c r="DT10" s="5" t="str">
        <v>Frans Peeters</v>
      </c>
      <c r="DU10" s="5">
        <v>109</v>
      </c>
      <c r="DV10" s="5">
        <v>74</v>
      </c>
      <c r="DW10" s="5">
        <v>41394</v>
      </c>
      <c r="DX10" s="36"/>
      <c r="DY10" s="36"/>
      <c r="DZ10" s="54"/>
      <c r="EA10" s="53" t="str">
        <f t="shared" si="101"/>
        <v>Hay Niemans</v>
      </c>
      <c r="EB10" s="52">
        <f t="shared" si="102"/>
        <v>135</v>
      </c>
      <c r="EC10" s="4">
        <f t="shared" si="0"/>
        <v>65</v>
      </c>
      <c r="ED10" s="4">
        <f t="shared" si="1"/>
        <v>21900</v>
      </c>
      <c r="EF10" s="3" t="str">
        <f t="shared" si="2"/>
        <v>Hay Niemans</v>
      </c>
      <c r="EG10" s="23">
        <f t="shared" si="103"/>
        <v>135</v>
      </c>
      <c r="EH10" s="1">
        <f t="shared" si="104"/>
        <v>205</v>
      </c>
      <c r="EI10" s="1">
        <f t="shared" si="3"/>
        <v>26</v>
      </c>
      <c r="EJ10" s="1">
        <f t="shared" si="4"/>
        <v>36</v>
      </c>
      <c r="EK10" s="1">
        <f t="shared" si="5"/>
        <v>14</v>
      </c>
      <c r="EL10" s="1">
        <f t="shared" si="6"/>
        <v>17</v>
      </c>
      <c r="EM10" s="1">
        <f t="shared" si="7"/>
        <v>10</v>
      </c>
      <c r="EN10" s="1">
        <f t="shared" si="8"/>
        <v>8</v>
      </c>
      <c r="EO10" s="1">
        <f t="shared" si="9"/>
        <v>34</v>
      </c>
      <c r="EP10" s="1">
        <f t="shared" si="10"/>
        <v>2</v>
      </c>
      <c r="EQ10" s="1">
        <f t="shared" si="11"/>
        <v>26</v>
      </c>
      <c r="ER10" s="1">
        <f t="shared" si="12"/>
        <v>32</v>
      </c>
      <c r="ES10" s="1">
        <f t="shared" si="13"/>
        <v>0</v>
      </c>
      <c r="ET10" s="2">
        <f t="shared" si="14"/>
        <v>0</v>
      </c>
      <c r="EU10" s="2">
        <f t="shared" si="15"/>
        <v>0</v>
      </c>
      <c r="EW10" s="3" t="str">
        <f t="shared" si="16"/>
        <v>Hay Niemans</v>
      </c>
      <c r="EX10" s="1">
        <f t="shared" si="17"/>
        <v>65</v>
      </c>
      <c r="EY10" s="16">
        <f t="shared" si="18"/>
        <v>8</v>
      </c>
      <c r="EZ10" s="16">
        <f t="shared" si="19"/>
        <v>0</v>
      </c>
      <c r="FA10" s="16">
        <f t="shared" si="20"/>
        <v>7</v>
      </c>
      <c r="FB10" s="16">
        <f t="shared" si="21"/>
        <v>8</v>
      </c>
      <c r="FC10" s="16">
        <f t="shared" si="22"/>
        <v>7</v>
      </c>
      <c r="FD10" s="16">
        <f t="shared" si="23"/>
        <v>15</v>
      </c>
      <c r="FE10" s="16">
        <f t="shared" si="24"/>
        <v>0</v>
      </c>
      <c r="FF10" s="16">
        <f t="shared" si="25"/>
        <v>14</v>
      </c>
      <c r="FG10" s="16">
        <f t="shared" si="26"/>
        <v>6</v>
      </c>
      <c r="FH10" s="16">
        <f t="shared" si="27"/>
        <v>0</v>
      </c>
      <c r="FI10" s="16">
        <f t="shared" si="28"/>
        <v>0</v>
      </c>
      <c r="FJ10" s="16">
        <f t="shared" si="29"/>
        <v>0</v>
      </c>
      <c r="FK10" s="16">
        <f t="shared" si="30"/>
        <v>0</v>
      </c>
      <c r="FM10" s="3" t="str">
        <f t="shared" si="31"/>
        <v>Hay Niemans</v>
      </c>
      <c r="FN10" s="1">
        <f t="shared" si="105"/>
        <v>21900</v>
      </c>
      <c r="FO10" s="1">
        <f t="shared" si="32"/>
        <v>2100</v>
      </c>
      <c r="FP10" s="1">
        <f t="shared" si="33"/>
        <v>0</v>
      </c>
      <c r="FQ10" s="1">
        <f t="shared" si="34"/>
        <v>1980</v>
      </c>
      <c r="FR10" s="1">
        <f t="shared" si="35"/>
        <v>2280</v>
      </c>
      <c r="FS10" s="1">
        <f t="shared" si="36"/>
        <v>3660</v>
      </c>
      <c r="FT10" s="16">
        <f t="shared" si="37"/>
        <v>3520</v>
      </c>
      <c r="FU10" s="16">
        <f t="shared" si="38"/>
        <v>0</v>
      </c>
      <c r="FV10" s="16">
        <f t="shared" si="39"/>
        <v>6320</v>
      </c>
      <c r="FW10" s="16">
        <f t="shared" si="40"/>
        <v>2040</v>
      </c>
      <c r="FX10" s="16">
        <f t="shared" si="41"/>
        <v>0</v>
      </c>
      <c r="FY10" s="16">
        <f t="shared" si="42"/>
        <v>0</v>
      </c>
      <c r="FZ10" s="16">
        <f t="shared" si="106"/>
        <v>0</v>
      </c>
      <c r="GA10" s="16">
        <f t="shared" si="43"/>
        <v>0</v>
      </c>
      <c r="GC10" s="204" t="str">
        <f>'DMV per. 1'!B10</f>
        <v>Hay Niemans</v>
      </c>
      <c r="GD10" s="1">
        <f t="shared" si="107"/>
        <v>1</v>
      </c>
      <c r="GE10" s="1">
        <f t="shared" si="108"/>
        <v>0</v>
      </c>
      <c r="GF10" s="1">
        <f t="shared" si="109"/>
        <v>1</v>
      </c>
      <c r="GG10" s="1">
        <f t="shared" si="110"/>
        <v>1</v>
      </c>
      <c r="GH10" s="1">
        <f t="shared" si="111"/>
        <v>1</v>
      </c>
      <c r="GI10" s="1">
        <f t="shared" si="112"/>
        <v>1</v>
      </c>
      <c r="GJ10" s="1">
        <f t="shared" si="113"/>
        <v>0</v>
      </c>
      <c r="GK10" s="1">
        <f t="shared" si="114"/>
        <v>1</v>
      </c>
      <c r="GL10" s="1">
        <f t="shared" si="115"/>
        <v>1</v>
      </c>
      <c r="GM10" s="1">
        <f t="shared" si="116"/>
        <v>1</v>
      </c>
      <c r="GN10" s="1">
        <f t="shared" si="117"/>
        <v>0</v>
      </c>
      <c r="GO10" s="1">
        <f t="shared" si="118"/>
        <v>0</v>
      </c>
      <c r="GP10" s="1">
        <f t="shared" si="119"/>
        <v>0</v>
      </c>
      <c r="GQ10" s="157">
        <f t="shared" si="120"/>
        <v>8</v>
      </c>
    </row>
    <row r="11" spans="1:200" ht="15.75" x14ac:dyDescent="0.25">
      <c r="A11" s="183">
        <v>8</v>
      </c>
      <c r="B11" s="86" t="str">
        <f>'DMV per. 1'!B11</f>
        <v>Henk Fleuren</v>
      </c>
      <c r="C11" s="6"/>
      <c r="D11" s="213">
        <v>27</v>
      </c>
      <c r="E11" s="189">
        <v>2</v>
      </c>
      <c r="F11" s="21">
        <f t="shared" si="44"/>
        <v>18</v>
      </c>
      <c r="G11" s="189">
        <v>3500</v>
      </c>
      <c r="H11" s="21">
        <f t="shared" si="45"/>
        <v>11</v>
      </c>
      <c r="I11" s="70">
        <f t="shared" si="46"/>
        <v>29</v>
      </c>
      <c r="J11" s="1">
        <f t="shared" si="47"/>
        <v>17</v>
      </c>
      <c r="K11" s="5"/>
      <c r="L11" s="213">
        <v>13</v>
      </c>
      <c r="M11" s="189">
        <v>4</v>
      </c>
      <c r="N11" s="21">
        <f t="shared" si="48"/>
        <v>12</v>
      </c>
      <c r="O11" s="189">
        <v>2040</v>
      </c>
      <c r="P11" s="21">
        <f t="shared" si="49"/>
        <v>17</v>
      </c>
      <c r="Q11" s="70">
        <f t="shared" si="50"/>
        <v>29</v>
      </c>
      <c r="R11" s="1">
        <f t="shared" si="51"/>
        <v>16</v>
      </c>
      <c r="S11" s="5"/>
      <c r="T11" s="213">
        <v>6</v>
      </c>
      <c r="U11" s="189">
        <v>0</v>
      </c>
      <c r="V11" s="21">
        <f t="shared" si="52"/>
        <v>17</v>
      </c>
      <c r="W11" s="189">
        <v>0</v>
      </c>
      <c r="X11" s="21">
        <f t="shared" si="53"/>
        <v>17</v>
      </c>
      <c r="Y11" s="70">
        <f t="shared" si="54"/>
        <v>34</v>
      </c>
      <c r="Z11" s="1">
        <f t="shared" si="55"/>
        <v>17</v>
      </c>
      <c r="AA11" s="5"/>
      <c r="AB11" s="213">
        <v>9</v>
      </c>
      <c r="AC11" s="189">
        <v>1</v>
      </c>
      <c r="AD11" s="21">
        <f t="shared" si="56"/>
        <v>17</v>
      </c>
      <c r="AE11" s="189">
        <v>2080</v>
      </c>
      <c r="AF11" s="21">
        <f t="shared" si="57"/>
        <v>16</v>
      </c>
      <c r="AG11" s="70">
        <f t="shared" si="58"/>
        <v>33</v>
      </c>
      <c r="AH11" s="1">
        <f t="shared" si="59"/>
        <v>17</v>
      </c>
      <c r="AI11" s="5"/>
      <c r="AJ11" s="213">
        <v>8</v>
      </c>
      <c r="AK11" s="189">
        <v>2</v>
      </c>
      <c r="AL11" s="21">
        <f t="shared" si="60"/>
        <v>15</v>
      </c>
      <c r="AM11" s="189">
        <v>1860</v>
      </c>
      <c r="AN11" s="21">
        <f t="shared" si="61"/>
        <v>17</v>
      </c>
      <c r="AO11" s="70">
        <f t="shared" si="62"/>
        <v>32</v>
      </c>
      <c r="AP11" s="1">
        <f t="shared" si="63"/>
        <v>17</v>
      </c>
      <c r="AQ11" s="5"/>
      <c r="AR11" s="241"/>
      <c r="AS11" s="194"/>
      <c r="AT11" s="20">
        <v>15</v>
      </c>
      <c r="AU11" s="194"/>
      <c r="AV11" s="20">
        <v>15</v>
      </c>
      <c r="AW11" s="70">
        <f t="shared" si="66"/>
        <v>30</v>
      </c>
      <c r="AX11" s="1">
        <f t="shared" si="67"/>
        <v>15</v>
      </c>
      <c r="AY11" s="5"/>
      <c r="AZ11" s="192">
        <v>25</v>
      </c>
      <c r="BA11" s="194">
        <v>16</v>
      </c>
      <c r="BB11" s="21">
        <f t="shared" si="68"/>
        <v>3</v>
      </c>
      <c r="BC11" s="194">
        <v>2520</v>
      </c>
      <c r="BD11" s="21">
        <f t="shared" si="69"/>
        <v>10</v>
      </c>
      <c r="BE11" s="70">
        <f t="shared" si="70"/>
        <v>13</v>
      </c>
      <c r="BF11" s="1">
        <f t="shared" si="71"/>
        <v>4</v>
      </c>
      <c r="BG11" s="5"/>
      <c r="BH11" s="192">
        <v>2</v>
      </c>
      <c r="BI11" s="194">
        <v>5</v>
      </c>
      <c r="BJ11" s="21">
        <f t="shared" si="72"/>
        <v>12</v>
      </c>
      <c r="BK11" s="194">
        <v>2020</v>
      </c>
      <c r="BL11" s="21">
        <f t="shared" si="73"/>
        <v>18</v>
      </c>
      <c r="BM11" s="70">
        <f t="shared" si="74"/>
        <v>30</v>
      </c>
      <c r="BN11" s="1">
        <f t="shared" si="75"/>
        <v>17</v>
      </c>
      <c r="BO11" s="5"/>
      <c r="BP11" s="213"/>
      <c r="BQ11" s="189"/>
      <c r="BR11" s="21">
        <v>18</v>
      </c>
      <c r="BS11" s="189"/>
      <c r="BT11" s="21">
        <v>18</v>
      </c>
      <c r="BU11" s="70">
        <f t="shared" si="78"/>
        <v>36</v>
      </c>
      <c r="BV11" s="10">
        <f t="shared" si="79"/>
        <v>18</v>
      </c>
      <c r="BW11" s="5"/>
      <c r="BX11" s="192">
        <v>2</v>
      </c>
      <c r="BY11" s="194">
        <v>0</v>
      </c>
      <c r="BZ11" s="21">
        <f t="shared" si="80"/>
        <v>16</v>
      </c>
      <c r="CA11" s="194">
        <v>0</v>
      </c>
      <c r="CB11" s="21">
        <f t="shared" si="81"/>
        <v>16</v>
      </c>
      <c r="CC11" s="70">
        <f t="shared" si="82"/>
        <v>32</v>
      </c>
      <c r="CD11" s="10">
        <f t="shared" si="83"/>
        <v>16</v>
      </c>
      <c r="CE11" s="5"/>
      <c r="CF11" s="68"/>
      <c r="CG11" s="68"/>
      <c r="CH11" s="21">
        <f t="shared" si="84"/>
        <v>0</v>
      </c>
      <c r="CI11" s="68"/>
      <c r="CJ11" s="21">
        <f t="shared" si="85"/>
        <v>0</v>
      </c>
      <c r="CK11" s="70">
        <f t="shared" si="86"/>
        <v>0</v>
      </c>
      <c r="CL11" s="10">
        <f t="shared" si="87"/>
        <v>1</v>
      </c>
      <c r="CM11" s="5"/>
      <c r="CN11" s="68"/>
      <c r="CO11" s="68"/>
      <c r="CP11" s="21">
        <f t="shared" si="88"/>
        <v>0</v>
      </c>
      <c r="CQ11" s="68"/>
      <c r="CR11" s="21">
        <f t="shared" si="89"/>
        <v>0</v>
      </c>
      <c r="CS11" s="70">
        <f t="shared" si="90"/>
        <v>0</v>
      </c>
      <c r="CT11" s="10">
        <f t="shared" si="91"/>
        <v>1</v>
      </c>
      <c r="CU11" s="5"/>
      <c r="CV11" s="68"/>
      <c r="CW11" s="68"/>
      <c r="CX11" s="21">
        <f t="shared" si="92"/>
        <v>0</v>
      </c>
      <c r="CY11" s="68"/>
      <c r="CZ11" s="21">
        <f t="shared" si="93"/>
        <v>0</v>
      </c>
      <c r="DA11" s="70">
        <f t="shared" si="94"/>
        <v>0</v>
      </c>
      <c r="DB11" s="10">
        <f t="shared" si="95"/>
        <v>1</v>
      </c>
      <c r="DC11" s="7"/>
      <c r="DD11" s="9"/>
      <c r="DE11" s="12">
        <v>8</v>
      </c>
      <c r="DF11" s="12" t="str">
        <v>Sjra Janssen</v>
      </c>
      <c r="DG11" s="35">
        <v>122</v>
      </c>
      <c r="DH11" s="12">
        <v>85</v>
      </c>
      <c r="DI11" s="12">
        <v>29625</v>
      </c>
      <c r="DJ11" s="15">
        <v>-121999915</v>
      </c>
      <c r="DK11" s="15">
        <v>-3659970375</v>
      </c>
      <c r="DL11" s="36"/>
      <c r="DM11" s="51" t="str">
        <f t="shared" si="96"/>
        <v>Henk Fleuren</v>
      </c>
      <c r="DN11" s="14">
        <f t="shared" si="97"/>
        <v>228</v>
      </c>
      <c r="DO11" s="14">
        <f t="shared" si="98"/>
        <v>30</v>
      </c>
      <c r="DP11" s="14">
        <f>SUM('DMV per. 2'!DO11,'DMV per. 2'!ED11)</f>
        <v>14050</v>
      </c>
      <c r="DQ11" s="14">
        <f t="shared" si="99"/>
        <v>-227999970</v>
      </c>
      <c r="DR11" s="14">
        <f t="shared" si="100"/>
        <v>-6839985950</v>
      </c>
      <c r="DS11" s="36"/>
      <c r="DT11" s="5" t="str">
        <v>Sjra Janssen</v>
      </c>
      <c r="DU11" s="5">
        <v>122</v>
      </c>
      <c r="DV11" s="5">
        <v>85</v>
      </c>
      <c r="DW11" s="5">
        <v>29625</v>
      </c>
      <c r="DX11" s="36"/>
      <c r="DY11" s="36"/>
      <c r="DZ11" s="54"/>
      <c r="EA11" s="53" t="str">
        <f t="shared" si="101"/>
        <v>Henk Fleuren</v>
      </c>
      <c r="EB11" s="52">
        <f t="shared" si="102"/>
        <v>228</v>
      </c>
      <c r="EC11" s="4">
        <f t="shared" si="0"/>
        <v>30</v>
      </c>
      <c r="ED11" s="4">
        <f t="shared" si="1"/>
        <v>14020</v>
      </c>
      <c r="EF11" s="3" t="str">
        <f t="shared" si="2"/>
        <v>Henk Fleuren</v>
      </c>
      <c r="EG11" s="23">
        <f t="shared" si="103"/>
        <v>228</v>
      </c>
      <c r="EH11" s="1">
        <f t="shared" si="104"/>
        <v>298</v>
      </c>
      <c r="EI11" s="1">
        <f t="shared" si="3"/>
        <v>29</v>
      </c>
      <c r="EJ11" s="1">
        <f t="shared" si="4"/>
        <v>29</v>
      </c>
      <c r="EK11" s="1">
        <f t="shared" si="5"/>
        <v>34</v>
      </c>
      <c r="EL11" s="1">
        <f t="shared" si="6"/>
        <v>33</v>
      </c>
      <c r="EM11" s="1">
        <f t="shared" si="7"/>
        <v>32</v>
      </c>
      <c r="EN11" s="1">
        <f t="shared" si="8"/>
        <v>30</v>
      </c>
      <c r="EO11" s="1">
        <f t="shared" si="9"/>
        <v>13</v>
      </c>
      <c r="EP11" s="1">
        <f t="shared" si="10"/>
        <v>30</v>
      </c>
      <c r="EQ11" s="1">
        <f t="shared" si="11"/>
        <v>36</v>
      </c>
      <c r="ER11" s="1">
        <f t="shared" si="12"/>
        <v>32</v>
      </c>
      <c r="ES11" s="1">
        <f t="shared" si="13"/>
        <v>0</v>
      </c>
      <c r="ET11" s="2">
        <f t="shared" si="14"/>
        <v>0</v>
      </c>
      <c r="EU11" s="2">
        <f t="shared" si="15"/>
        <v>0</v>
      </c>
      <c r="EW11" s="3" t="str">
        <f t="shared" si="16"/>
        <v>Henk Fleuren</v>
      </c>
      <c r="EX11" s="1">
        <f t="shared" si="17"/>
        <v>30</v>
      </c>
      <c r="EY11" s="16">
        <f t="shared" si="18"/>
        <v>2</v>
      </c>
      <c r="EZ11" s="16">
        <f t="shared" si="19"/>
        <v>4</v>
      </c>
      <c r="FA11" s="16">
        <f t="shared" si="20"/>
        <v>0</v>
      </c>
      <c r="FB11" s="16">
        <f t="shared" si="21"/>
        <v>1</v>
      </c>
      <c r="FC11" s="16">
        <f t="shared" si="22"/>
        <v>2</v>
      </c>
      <c r="FD11" s="16">
        <f t="shared" si="23"/>
        <v>0</v>
      </c>
      <c r="FE11" s="16">
        <f t="shared" si="24"/>
        <v>16</v>
      </c>
      <c r="FF11" s="16">
        <f t="shared" si="25"/>
        <v>5</v>
      </c>
      <c r="FG11" s="16">
        <f t="shared" si="26"/>
        <v>0</v>
      </c>
      <c r="FH11" s="16">
        <f t="shared" si="27"/>
        <v>0</v>
      </c>
      <c r="FI11" s="16">
        <f t="shared" si="28"/>
        <v>0</v>
      </c>
      <c r="FJ11" s="16">
        <f t="shared" si="29"/>
        <v>0</v>
      </c>
      <c r="FK11" s="16">
        <f t="shared" si="30"/>
        <v>0</v>
      </c>
      <c r="FM11" s="3" t="str">
        <f t="shared" si="31"/>
        <v>Henk Fleuren</v>
      </c>
      <c r="FN11" s="1">
        <f t="shared" si="105"/>
        <v>14020</v>
      </c>
      <c r="FO11" s="1">
        <f t="shared" si="32"/>
        <v>3500</v>
      </c>
      <c r="FP11" s="1">
        <f t="shared" si="33"/>
        <v>2040</v>
      </c>
      <c r="FQ11" s="1">
        <f t="shared" si="34"/>
        <v>0</v>
      </c>
      <c r="FR11" s="1">
        <f t="shared" si="35"/>
        <v>2080</v>
      </c>
      <c r="FS11" s="1">
        <f t="shared" si="36"/>
        <v>1860</v>
      </c>
      <c r="FT11" s="16">
        <f t="shared" si="37"/>
        <v>0</v>
      </c>
      <c r="FU11" s="16">
        <f t="shared" si="38"/>
        <v>2520</v>
      </c>
      <c r="FV11" s="16">
        <f t="shared" si="39"/>
        <v>2020</v>
      </c>
      <c r="FW11" s="16">
        <f t="shared" si="40"/>
        <v>0</v>
      </c>
      <c r="FX11" s="16">
        <f t="shared" si="41"/>
        <v>0</v>
      </c>
      <c r="FY11" s="16">
        <f t="shared" si="42"/>
        <v>0</v>
      </c>
      <c r="FZ11" s="16">
        <f t="shared" si="106"/>
        <v>0</v>
      </c>
      <c r="GA11" s="16">
        <f t="shared" si="43"/>
        <v>0</v>
      </c>
      <c r="GC11" s="204" t="str">
        <f>'DMV per. 1'!B11</f>
        <v>Henk Fleuren</v>
      </c>
      <c r="GD11" s="1">
        <f t="shared" si="107"/>
        <v>1</v>
      </c>
      <c r="GE11" s="1">
        <f t="shared" si="108"/>
        <v>1</v>
      </c>
      <c r="GF11" s="1">
        <f t="shared" si="109"/>
        <v>1</v>
      </c>
      <c r="GG11" s="1">
        <f t="shared" si="110"/>
        <v>1</v>
      </c>
      <c r="GH11" s="1">
        <f t="shared" si="111"/>
        <v>1</v>
      </c>
      <c r="GI11" s="1">
        <f t="shared" si="112"/>
        <v>0</v>
      </c>
      <c r="GJ11" s="1">
        <f t="shared" si="113"/>
        <v>1</v>
      </c>
      <c r="GK11" s="1">
        <f t="shared" si="114"/>
        <v>1</v>
      </c>
      <c r="GL11" s="1">
        <f t="shared" si="115"/>
        <v>0</v>
      </c>
      <c r="GM11" s="1">
        <f t="shared" si="116"/>
        <v>1</v>
      </c>
      <c r="GN11" s="1">
        <f t="shared" si="117"/>
        <v>0</v>
      </c>
      <c r="GO11" s="1">
        <f t="shared" si="118"/>
        <v>0</v>
      </c>
      <c r="GP11" s="1">
        <f t="shared" si="119"/>
        <v>0</v>
      </c>
      <c r="GQ11" s="157">
        <f t="shared" si="120"/>
        <v>8</v>
      </c>
    </row>
    <row r="12" spans="1:200" ht="15.75" x14ac:dyDescent="0.25">
      <c r="A12" s="183">
        <v>9</v>
      </c>
      <c r="B12" s="86" t="str">
        <f>'DMV per. 1'!B12</f>
        <v>Jack Smeets</v>
      </c>
      <c r="C12" s="6"/>
      <c r="D12" s="213">
        <v>31</v>
      </c>
      <c r="E12" s="189">
        <v>6</v>
      </c>
      <c r="F12" s="21">
        <f t="shared" si="44"/>
        <v>15</v>
      </c>
      <c r="G12" s="189">
        <v>3260</v>
      </c>
      <c r="H12" s="21">
        <f t="shared" si="45"/>
        <v>13</v>
      </c>
      <c r="I12" s="70">
        <f t="shared" si="46"/>
        <v>28</v>
      </c>
      <c r="J12" s="1">
        <f t="shared" si="47"/>
        <v>16</v>
      </c>
      <c r="K12" s="5"/>
      <c r="L12" s="213"/>
      <c r="M12" s="189"/>
      <c r="N12" s="21">
        <v>18</v>
      </c>
      <c r="O12" s="189"/>
      <c r="P12" s="21">
        <v>18</v>
      </c>
      <c r="Q12" s="70">
        <f t="shared" si="50"/>
        <v>36</v>
      </c>
      <c r="R12" s="1">
        <f t="shared" si="51"/>
        <v>18</v>
      </c>
      <c r="S12" s="5"/>
      <c r="T12" s="213"/>
      <c r="U12" s="189"/>
      <c r="V12" s="21">
        <f t="shared" si="52"/>
        <v>17</v>
      </c>
      <c r="W12" s="189"/>
      <c r="X12" s="21">
        <f t="shared" si="53"/>
        <v>17</v>
      </c>
      <c r="Y12" s="70">
        <f t="shared" si="54"/>
        <v>34</v>
      </c>
      <c r="Z12" s="1">
        <f t="shared" si="55"/>
        <v>17</v>
      </c>
      <c r="AA12" s="5"/>
      <c r="AB12" s="213"/>
      <c r="AC12" s="189"/>
      <c r="AD12" s="21">
        <v>20</v>
      </c>
      <c r="AE12" s="189"/>
      <c r="AF12" s="21">
        <v>20</v>
      </c>
      <c r="AG12" s="70">
        <f t="shared" si="58"/>
        <v>40</v>
      </c>
      <c r="AH12" s="1">
        <f t="shared" si="59"/>
        <v>20</v>
      </c>
      <c r="AI12" s="5"/>
      <c r="AJ12" s="213"/>
      <c r="AK12" s="189"/>
      <c r="AL12" s="21">
        <v>20</v>
      </c>
      <c r="AM12" s="189"/>
      <c r="AN12" s="21">
        <v>20</v>
      </c>
      <c r="AO12" s="70">
        <f t="shared" si="62"/>
        <v>40</v>
      </c>
      <c r="AP12" s="1">
        <f t="shared" si="63"/>
        <v>20</v>
      </c>
      <c r="AQ12" s="5"/>
      <c r="AR12" s="241"/>
      <c r="AS12" s="194"/>
      <c r="AT12" s="20">
        <v>15</v>
      </c>
      <c r="AU12" s="194"/>
      <c r="AV12" s="20">
        <v>15</v>
      </c>
      <c r="AW12" s="70">
        <f t="shared" si="66"/>
        <v>30</v>
      </c>
      <c r="AX12" s="1">
        <f t="shared" si="67"/>
        <v>15</v>
      </c>
      <c r="AY12" s="5"/>
      <c r="AZ12" s="192"/>
      <c r="BA12" s="194"/>
      <c r="BB12" s="21">
        <v>17</v>
      </c>
      <c r="BC12" s="194"/>
      <c r="BD12" s="21">
        <v>17</v>
      </c>
      <c r="BE12" s="70">
        <f t="shared" si="70"/>
        <v>34</v>
      </c>
      <c r="BF12" s="1">
        <f t="shared" si="71"/>
        <v>17</v>
      </c>
      <c r="BG12" s="5"/>
      <c r="BH12" s="192"/>
      <c r="BI12" s="194"/>
      <c r="BJ12" s="21">
        <v>19</v>
      </c>
      <c r="BK12" s="194"/>
      <c r="BL12" s="21">
        <v>19</v>
      </c>
      <c r="BM12" s="70">
        <f t="shared" si="74"/>
        <v>38</v>
      </c>
      <c r="BN12" s="1">
        <f t="shared" si="75"/>
        <v>19</v>
      </c>
      <c r="BO12" s="5"/>
      <c r="BP12" s="213"/>
      <c r="BQ12" s="189"/>
      <c r="BR12" s="21">
        <v>18</v>
      </c>
      <c r="BS12" s="189"/>
      <c r="BT12" s="21">
        <v>18</v>
      </c>
      <c r="BU12" s="70">
        <f t="shared" si="78"/>
        <v>36</v>
      </c>
      <c r="BV12" s="10">
        <f t="shared" si="79"/>
        <v>18</v>
      </c>
      <c r="BW12" s="5"/>
      <c r="BX12" s="192"/>
      <c r="BY12" s="194"/>
      <c r="BZ12" s="21">
        <v>18</v>
      </c>
      <c r="CA12" s="194"/>
      <c r="CB12" s="21">
        <v>18</v>
      </c>
      <c r="CC12" s="70">
        <f t="shared" si="82"/>
        <v>36</v>
      </c>
      <c r="CD12" s="10">
        <f t="shared" si="83"/>
        <v>18</v>
      </c>
      <c r="CE12" s="5"/>
      <c r="CF12" s="68"/>
      <c r="CG12" s="68"/>
      <c r="CH12" s="21">
        <f t="shared" si="84"/>
        <v>0</v>
      </c>
      <c r="CI12" s="68"/>
      <c r="CJ12" s="21">
        <f t="shared" si="85"/>
        <v>0</v>
      </c>
      <c r="CK12" s="70">
        <f t="shared" si="86"/>
        <v>0</v>
      </c>
      <c r="CL12" s="10">
        <f t="shared" si="87"/>
        <v>1</v>
      </c>
      <c r="CM12" s="5"/>
      <c r="CN12" s="68"/>
      <c r="CO12" s="68"/>
      <c r="CP12" s="21">
        <f t="shared" si="88"/>
        <v>0</v>
      </c>
      <c r="CQ12" s="68"/>
      <c r="CR12" s="21">
        <f t="shared" si="89"/>
        <v>0</v>
      </c>
      <c r="CS12" s="70">
        <f t="shared" si="90"/>
        <v>0</v>
      </c>
      <c r="CT12" s="10">
        <f t="shared" si="91"/>
        <v>1</v>
      </c>
      <c r="CU12" s="5"/>
      <c r="CV12" s="68"/>
      <c r="CW12" s="68"/>
      <c r="CX12" s="21">
        <f t="shared" si="92"/>
        <v>0</v>
      </c>
      <c r="CY12" s="68"/>
      <c r="CZ12" s="21">
        <f t="shared" si="93"/>
        <v>0</v>
      </c>
      <c r="DA12" s="70">
        <f t="shared" si="94"/>
        <v>0</v>
      </c>
      <c r="DB12" s="10">
        <f t="shared" si="95"/>
        <v>1</v>
      </c>
      <c r="DC12" s="7"/>
      <c r="DD12" s="9"/>
      <c r="DE12" s="12">
        <v>9</v>
      </c>
      <c r="DF12" s="12" t="str">
        <v>Hay Niemans</v>
      </c>
      <c r="DG12" s="35">
        <v>135</v>
      </c>
      <c r="DH12" s="12">
        <v>65</v>
      </c>
      <c r="DI12" s="12">
        <v>21965</v>
      </c>
      <c r="DJ12" s="15">
        <v>-134999935</v>
      </c>
      <c r="DK12" s="15">
        <v>-4049978035</v>
      </c>
      <c r="DL12" s="36"/>
      <c r="DM12" s="51" t="str">
        <f t="shared" si="96"/>
        <v>Jack Smeets</v>
      </c>
      <c r="DN12" s="14">
        <f t="shared" si="97"/>
        <v>272</v>
      </c>
      <c r="DO12" s="14">
        <f t="shared" si="98"/>
        <v>6</v>
      </c>
      <c r="DP12" s="14">
        <f>SUM('DMV per. 2'!DO12,'DMV per. 2'!ED12)</f>
        <v>3266</v>
      </c>
      <c r="DQ12" s="14">
        <f t="shared" si="99"/>
        <v>-271999994</v>
      </c>
      <c r="DR12" s="14">
        <f t="shared" si="100"/>
        <v>-8159996734</v>
      </c>
      <c r="DS12" s="36"/>
      <c r="DT12" s="5" t="str">
        <v>Hay Niemans</v>
      </c>
      <c r="DU12" s="5">
        <v>135</v>
      </c>
      <c r="DV12" s="5">
        <v>65</v>
      </c>
      <c r="DW12" s="5">
        <v>21965</v>
      </c>
      <c r="DX12" s="36"/>
      <c r="DY12" s="36"/>
      <c r="DZ12" s="54"/>
      <c r="EA12" s="53" t="str">
        <f t="shared" si="101"/>
        <v>Jack Smeets</v>
      </c>
      <c r="EB12" s="52">
        <f t="shared" si="102"/>
        <v>272</v>
      </c>
      <c r="EC12" s="4">
        <f t="shared" si="0"/>
        <v>6</v>
      </c>
      <c r="ED12" s="4">
        <f t="shared" si="1"/>
        <v>3260</v>
      </c>
      <c r="EF12" s="3" t="str">
        <f t="shared" si="2"/>
        <v>Jack Smeets</v>
      </c>
      <c r="EG12" s="23">
        <f t="shared" si="103"/>
        <v>272</v>
      </c>
      <c r="EH12" s="1">
        <f t="shared" si="104"/>
        <v>352</v>
      </c>
      <c r="EI12" s="1">
        <f t="shared" si="3"/>
        <v>28</v>
      </c>
      <c r="EJ12" s="1">
        <f t="shared" si="4"/>
        <v>36</v>
      </c>
      <c r="EK12" s="1">
        <f t="shared" si="5"/>
        <v>34</v>
      </c>
      <c r="EL12" s="1">
        <f t="shared" si="6"/>
        <v>40</v>
      </c>
      <c r="EM12" s="1">
        <f t="shared" si="7"/>
        <v>40</v>
      </c>
      <c r="EN12" s="1">
        <f t="shared" si="8"/>
        <v>30</v>
      </c>
      <c r="EO12" s="1">
        <f t="shared" si="9"/>
        <v>34</v>
      </c>
      <c r="EP12" s="1">
        <f t="shared" si="10"/>
        <v>38</v>
      </c>
      <c r="EQ12" s="1">
        <f t="shared" si="11"/>
        <v>36</v>
      </c>
      <c r="ER12" s="1">
        <f t="shared" si="12"/>
        <v>36</v>
      </c>
      <c r="ES12" s="1">
        <f t="shared" si="13"/>
        <v>0</v>
      </c>
      <c r="ET12" s="2">
        <f t="shared" si="14"/>
        <v>0</v>
      </c>
      <c r="EU12" s="2">
        <f t="shared" si="15"/>
        <v>0</v>
      </c>
      <c r="EW12" s="3" t="str">
        <f t="shared" si="16"/>
        <v>Jack Smeets</v>
      </c>
      <c r="EX12" s="1">
        <f t="shared" si="17"/>
        <v>6</v>
      </c>
      <c r="EY12" s="16">
        <f t="shared" si="18"/>
        <v>6</v>
      </c>
      <c r="EZ12" s="16">
        <f t="shared" si="19"/>
        <v>0</v>
      </c>
      <c r="FA12" s="16">
        <f t="shared" si="20"/>
        <v>0</v>
      </c>
      <c r="FB12" s="16">
        <f t="shared" si="21"/>
        <v>0</v>
      </c>
      <c r="FC12" s="16">
        <f t="shared" si="22"/>
        <v>0</v>
      </c>
      <c r="FD12" s="16">
        <f t="shared" si="23"/>
        <v>0</v>
      </c>
      <c r="FE12" s="16">
        <f t="shared" si="24"/>
        <v>0</v>
      </c>
      <c r="FF12" s="16">
        <f t="shared" si="25"/>
        <v>0</v>
      </c>
      <c r="FG12" s="16">
        <f t="shared" si="26"/>
        <v>0</v>
      </c>
      <c r="FH12" s="16">
        <f t="shared" si="27"/>
        <v>0</v>
      </c>
      <c r="FI12" s="16">
        <f t="shared" si="28"/>
        <v>0</v>
      </c>
      <c r="FJ12" s="16">
        <f t="shared" si="29"/>
        <v>0</v>
      </c>
      <c r="FK12" s="16">
        <f t="shared" si="30"/>
        <v>0</v>
      </c>
      <c r="FM12" s="3" t="str">
        <f t="shared" si="31"/>
        <v>Jack Smeets</v>
      </c>
      <c r="FN12" s="1">
        <f t="shared" si="105"/>
        <v>3260</v>
      </c>
      <c r="FO12" s="1">
        <f t="shared" si="32"/>
        <v>3260</v>
      </c>
      <c r="FP12" s="1">
        <f t="shared" si="33"/>
        <v>0</v>
      </c>
      <c r="FQ12" s="1">
        <f t="shared" si="34"/>
        <v>0</v>
      </c>
      <c r="FR12" s="1">
        <f t="shared" si="35"/>
        <v>0</v>
      </c>
      <c r="FS12" s="1">
        <f t="shared" si="36"/>
        <v>0</v>
      </c>
      <c r="FT12" s="16">
        <f t="shared" si="37"/>
        <v>0</v>
      </c>
      <c r="FU12" s="16">
        <f t="shared" si="38"/>
        <v>0</v>
      </c>
      <c r="FV12" s="16">
        <f t="shared" si="39"/>
        <v>0</v>
      </c>
      <c r="FW12" s="16">
        <f t="shared" si="40"/>
        <v>0</v>
      </c>
      <c r="FX12" s="16">
        <f t="shared" si="41"/>
        <v>0</v>
      </c>
      <c r="FY12" s="16">
        <f t="shared" si="42"/>
        <v>0</v>
      </c>
      <c r="FZ12" s="16">
        <f t="shared" si="106"/>
        <v>0</v>
      </c>
      <c r="GA12" s="16">
        <f t="shared" si="43"/>
        <v>0</v>
      </c>
      <c r="GC12" s="204" t="str">
        <f>'DMV per. 1'!B12</f>
        <v>Jack Smeets</v>
      </c>
      <c r="GD12" s="1">
        <f t="shared" si="107"/>
        <v>1</v>
      </c>
      <c r="GE12" s="1">
        <f t="shared" si="108"/>
        <v>0</v>
      </c>
      <c r="GF12" s="1">
        <f t="shared" si="109"/>
        <v>0</v>
      </c>
      <c r="GG12" s="1">
        <f t="shared" si="110"/>
        <v>0</v>
      </c>
      <c r="GH12" s="1">
        <f t="shared" si="111"/>
        <v>0</v>
      </c>
      <c r="GI12" s="1">
        <f t="shared" si="112"/>
        <v>0</v>
      </c>
      <c r="GJ12" s="1">
        <f t="shared" si="113"/>
        <v>0</v>
      </c>
      <c r="GK12" s="1">
        <f t="shared" si="114"/>
        <v>0</v>
      </c>
      <c r="GL12" s="1">
        <f t="shared" si="115"/>
        <v>0</v>
      </c>
      <c r="GM12" s="1">
        <f t="shared" si="116"/>
        <v>0</v>
      </c>
      <c r="GN12" s="1">
        <f t="shared" si="117"/>
        <v>0</v>
      </c>
      <c r="GO12" s="1">
        <f t="shared" si="118"/>
        <v>0</v>
      </c>
      <c r="GP12" s="1">
        <f t="shared" si="119"/>
        <v>0</v>
      </c>
      <c r="GQ12" s="157">
        <f t="shared" si="120"/>
        <v>1</v>
      </c>
    </row>
    <row r="13" spans="1:200" ht="15.75" x14ac:dyDescent="0.25">
      <c r="A13" s="183">
        <v>10</v>
      </c>
      <c r="B13" s="86" t="str">
        <f>'DMV per. 1'!B13</f>
        <v>Jeu Teunissen</v>
      </c>
      <c r="C13" s="6"/>
      <c r="D13" s="213"/>
      <c r="E13" s="189"/>
      <c r="F13" s="21">
        <v>21</v>
      </c>
      <c r="G13" s="189"/>
      <c r="H13" s="21">
        <v>21</v>
      </c>
      <c r="I13" s="70">
        <f t="shared" si="46"/>
        <v>42</v>
      </c>
      <c r="J13" s="1">
        <f t="shared" si="47"/>
        <v>21</v>
      </c>
      <c r="K13" s="5"/>
      <c r="L13" s="213"/>
      <c r="M13" s="189"/>
      <c r="N13" s="21">
        <v>18</v>
      </c>
      <c r="O13" s="189"/>
      <c r="P13" s="21">
        <v>18</v>
      </c>
      <c r="Q13" s="70">
        <f t="shared" si="50"/>
        <v>36</v>
      </c>
      <c r="R13" s="1">
        <f t="shared" si="51"/>
        <v>18</v>
      </c>
      <c r="S13" s="5"/>
      <c r="T13" s="213">
        <v>26</v>
      </c>
      <c r="U13" s="189">
        <v>9</v>
      </c>
      <c r="V13" s="21">
        <f t="shared" si="52"/>
        <v>3</v>
      </c>
      <c r="W13" s="189">
        <v>4480</v>
      </c>
      <c r="X13" s="21">
        <f t="shared" si="53"/>
        <v>2</v>
      </c>
      <c r="Y13" s="70">
        <f t="shared" si="54"/>
        <v>5</v>
      </c>
      <c r="Z13" s="1">
        <f t="shared" si="55"/>
        <v>1</v>
      </c>
      <c r="AA13" s="5"/>
      <c r="AB13" s="213">
        <v>24</v>
      </c>
      <c r="AC13" s="189">
        <v>7</v>
      </c>
      <c r="AD13" s="21">
        <f t="shared" si="56"/>
        <v>9</v>
      </c>
      <c r="AE13" s="189">
        <v>2180</v>
      </c>
      <c r="AF13" s="21">
        <f t="shared" si="57"/>
        <v>11</v>
      </c>
      <c r="AG13" s="70">
        <f t="shared" si="58"/>
        <v>20</v>
      </c>
      <c r="AH13" s="1">
        <f t="shared" si="59"/>
        <v>12</v>
      </c>
      <c r="AI13" s="5"/>
      <c r="AJ13" s="213">
        <v>24</v>
      </c>
      <c r="AK13" s="189">
        <v>8</v>
      </c>
      <c r="AL13" s="21">
        <f t="shared" si="60"/>
        <v>2</v>
      </c>
      <c r="AM13" s="189">
        <v>4360</v>
      </c>
      <c r="AN13" s="21">
        <f t="shared" si="61"/>
        <v>4</v>
      </c>
      <c r="AO13" s="70">
        <f t="shared" si="62"/>
        <v>6</v>
      </c>
      <c r="AP13" s="1">
        <f t="shared" si="63"/>
        <v>2</v>
      </c>
      <c r="AQ13" s="5"/>
      <c r="AR13" s="241">
        <v>10</v>
      </c>
      <c r="AS13" s="194">
        <v>10</v>
      </c>
      <c r="AT13" s="21">
        <f t="shared" si="64"/>
        <v>4</v>
      </c>
      <c r="AU13" s="194">
        <v>2120</v>
      </c>
      <c r="AV13" s="21">
        <f t="shared" si="65"/>
        <v>13</v>
      </c>
      <c r="AW13" s="70">
        <f t="shared" si="66"/>
        <v>17</v>
      </c>
      <c r="AX13" s="1">
        <f t="shared" si="67"/>
        <v>9</v>
      </c>
      <c r="AY13" s="5"/>
      <c r="AZ13" s="192">
        <v>24</v>
      </c>
      <c r="BA13" s="194">
        <v>15</v>
      </c>
      <c r="BB13" s="21">
        <f t="shared" si="68"/>
        <v>4</v>
      </c>
      <c r="BC13" s="194">
        <v>2260</v>
      </c>
      <c r="BD13" s="21">
        <f t="shared" si="69"/>
        <v>15</v>
      </c>
      <c r="BE13" s="70">
        <f t="shared" si="70"/>
        <v>19</v>
      </c>
      <c r="BF13" s="1">
        <f t="shared" si="71"/>
        <v>11</v>
      </c>
      <c r="BG13" s="5"/>
      <c r="BH13" s="192">
        <v>11</v>
      </c>
      <c r="BI13" s="194">
        <v>6</v>
      </c>
      <c r="BJ13" s="21">
        <f t="shared" si="72"/>
        <v>10</v>
      </c>
      <c r="BK13" s="194">
        <v>2040</v>
      </c>
      <c r="BL13" s="21">
        <f t="shared" si="73"/>
        <v>17</v>
      </c>
      <c r="BM13" s="70">
        <f t="shared" si="74"/>
        <v>27</v>
      </c>
      <c r="BN13" s="1">
        <f t="shared" si="75"/>
        <v>16</v>
      </c>
      <c r="BO13" s="5"/>
      <c r="BP13" s="213">
        <v>32</v>
      </c>
      <c r="BQ13" s="189">
        <v>2</v>
      </c>
      <c r="BR13" s="21">
        <f t="shared" si="76"/>
        <v>16</v>
      </c>
      <c r="BS13" s="189">
        <v>2000</v>
      </c>
      <c r="BT13" s="21">
        <f t="shared" si="77"/>
        <v>16</v>
      </c>
      <c r="BU13" s="70">
        <f t="shared" si="78"/>
        <v>32</v>
      </c>
      <c r="BV13" s="10">
        <f t="shared" si="79"/>
        <v>17</v>
      </c>
      <c r="BW13" s="5"/>
      <c r="BX13" s="192">
        <v>5</v>
      </c>
      <c r="BY13" s="194">
        <v>7</v>
      </c>
      <c r="BZ13" s="21">
        <f t="shared" si="80"/>
        <v>5</v>
      </c>
      <c r="CA13" s="194">
        <v>3660</v>
      </c>
      <c r="CB13" s="21">
        <f t="shared" si="81"/>
        <v>8</v>
      </c>
      <c r="CC13" s="70">
        <f t="shared" si="82"/>
        <v>13</v>
      </c>
      <c r="CD13" s="10">
        <f t="shared" si="83"/>
        <v>5</v>
      </c>
      <c r="CE13" s="5"/>
      <c r="CF13" s="68"/>
      <c r="CG13" s="68"/>
      <c r="CH13" s="21">
        <f t="shared" si="84"/>
        <v>0</v>
      </c>
      <c r="CI13" s="68"/>
      <c r="CJ13" s="21">
        <f t="shared" si="85"/>
        <v>0</v>
      </c>
      <c r="CK13" s="70">
        <f t="shared" si="86"/>
        <v>0</v>
      </c>
      <c r="CL13" s="10">
        <f t="shared" si="87"/>
        <v>1</v>
      </c>
      <c r="CM13" s="5"/>
      <c r="CN13" s="68"/>
      <c r="CO13" s="68"/>
      <c r="CP13" s="21">
        <f t="shared" si="88"/>
        <v>0</v>
      </c>
      <c r="CQ13" s="68"/>
      <c r="CR13" s="21">
        <f t="shared" si="89"/>
        <v>0</v>
      </c>
      <c r="CS13" s="70">
        <f t="shared" si="90"/>
        <v>0</v>
      </c>
      <c r="CT13" s="10">
        <f t="shared" si="91"/>
        <v>1</v>
      </c>
      <c r="CU13" s="5"/>
      <c r="CV13" s="68"/>
      <c r="CW13" s="68"/>
      <c r="CX13" s="21">
        <f t="shared" si="92"/>
        <v>0</v>
      </c>
      <c r="CY13" s="68"/>
      <c r="CZ13" s="21">
        <f t="shared" si="93"/>
        <v>0</v>
      </c>
      <c r="DA13" s="70">
        <f t="shared" si="94"/>
        <v>0</v>
      </c>
      <c r="DB13" s="10">
        <f t="shared" si="95"/>
        <v>1</v>
      </c>
      <c r="DC13" s="7"/>
      <c r="DD13" s="9"/>
      <c r="DE13" s="12">
        <v>10</v>
      </c>
      <c r="DF13" s="12" t="str">
        <v>Mart o/h Roodt</v>
      </c>
      <c r="DG13" s="35">
        <v>137</v>
      </c>
      <c r="DH13" s="12">
        <v>50</v>
      </c>
      <c r="DI13" s="12">
        <v>38330</v>
      </c>
      <c r="DJ13" s="15">
        <v>-136999950</v>
      </c>
      <c r="DK13" s="15">
        <v>-4109961670</v>
      </c>
      <c r="DL13" s="36"/>
      <c r="DM13" s="51" t="str">
        <f t="shared" si="96"/>
        <v>Jeu Teunissen</v>
      </c>
      <c r="DN13" s="14">
        <f t="shared" si="97"/>
        <v>139</v>
      </c>
      <c r="DO13" s="14">
        <f t="shared" si="98"/>
        <v>64</v>
      </c>
      <c r="DP13" s="14">
        <f>SUM('DMV per. 2'!DO13,'DMV per. 2'!ED13)</f>
        <v>23164</v>
      </c>
      <c r="DQ13" s="14">
        <f t="shared" si="99"/>
        <v>-138999936</v>
      </c>
      <c r="DR13" s="14">
        <f t="shared" si="100"/>
        <v>-4169976836</v>
      </c>
      <c r="DS13" s="36"/>
      <c r="DT13" s="5" t="str">
        <v>Mart o/h Roodt</v>
      </c>
      <c r="DU13" s="5">
        <v>137</v>
      </c>
      <c r="DV13" s="5">
        <v>50</v>
      </c>
      <c r="DW13" s="5">
        <v>38330</v>
      </c>
      <c r="DX13" s="36"/>
      <c r="DY13" s="36"/>
      <c r="DZ13" s="54"/>
      <c r="EA13" s="53" t="str">
        <f t="shared" si="101"/>
        <v>Jeu Teunissen</v>
      </c>
      <c r="EB13" s="52">
        <f t="shared" si="102"/>
        <v>139</v>
      </c>
      <c r="EC13" s="4">
        <f t="shared" si="0"/>
        <v>64</v>
      </c>
      <c r="ED13" s="4">
        <f t="shared" si="1"/>
        <v>23100</v>
      </c>
      <c r="EF13" s="3" t="str">
        <f t="shared" si="2"/>
        <v>Jeu Teunissen</v>
      </c>
      <c r="EG13" s="23">
        <f t="shared" si="103"/>
        <v>139</v>
      </c>
      <c r="EH13" s="1">
        <f t="shared" si="104"/>
        <v>217</v>
      </c>
      <c r="EI13" s="1">
        <f t="shared" si="3"/>
        <v>42</v>
      </c>
      <c r="EJ13" s="1">
        <f t="shared" si="4"/>
        <v>36</v>
      </c>
      <c r="EK13" s="1">
        <f t="shared" si="5"/>
        <v>5</v>
      </c>
      <c r="EL13" s="1">
        <f t="shared" si="6"/>
        <v>20</v>
      </c>
      <c r="EM13" s="1">
        <f t="shared" si="7"/>
        <v>6</v>
      </c>
      <c r="EN13" s="1">
        <f t="shared" si="8"/>
        <v>17</v>
      </c>
      <c r="EO13" s="1">
        <f t="shared" si="9"/>
        <v>19</v>
      </c>
      <c r="EP13" s="1">
        <f t="shared" si="10"/>
        <v>27</v>
      </c>
      <c r="EQ13" s="1">
        <f t="shared" si="11"/>
        <v>32</v>
      </c>
      <c r="ER13" s="1">
        <f t="shared" si="12"/>
        <v>13</v>
      </c>
      <c r="ES13" s="1">
        <f t="shared" si="13"/>
        <v>0</v>
      </c>
      <c r="ET13" s="2">
        <f t="shared" si="14"/>
        <v>0</v>
      </c>
      <c r="EU13" s="2">
        <f t="shared" si="15"/>
        <v>0</v>
      </c>
      <c r="EW13" s="3" t="str">
        <f t="shared" si="16"/>
        <v>Jeu Teunissen</v>
      </c>
      <c r="EX13" s="1">
        <f t="shared" si="17"/>
        <v>64</v>
      </c>
      <c r="EY13" s="16">
        <f t="shared" si="18"/>
        <v>0</v>
      </c>
      <c r="EZ13" s="16">
        <f t="shared" si="19"/>
        <v>0</v>
      </c>
      <c r="FA13" s="16">
        <f t="shared" si="20"/>
        <v>9</v>
      </c>
      <c r="FB13" s="16">
        <f t="shared" si="21"/>
        <v>7</v>
      </c>
      <c r="FC13" s="16">
        <f t="shared" si="22"/>
        <v>8</v>
      </c>
      <c r="FD13" s="16">
        <f t="shared" si="23"/>
        <v>10</v>
      </c>
      <c r="FE13" s="16">
        <f t="shared" si="24"/>
        <v>15</v>
      </c>
      <c r="FF13" s="16">
        <f t="shared" si="25"/>
        <v>6</v>
      </c>
      <c r="FG13" s="16">
        <f t="shared" si="26"/>
        <v>2</v>
      </c>
      <c r="FH13" s="16">
        <f t="shared" si="27"/>
        <v>7</v>
      </c>
      <c r="FI13" s="16">
        <f t="shared" si="28"/>
        <v>0</v>
      </c>
      <c r="FJ13" s="16">
        <f t="shared" si="29"/>
        <v>0</v>
      </c>
      <c r="FK13" s="16">
        <f t="shared" si="30"/>
        <v>0</v>
      </c>
      <c r="FM13" s="3" t="str">
        <f t="shared" si="31"/>
        <v>Jeu Teunissen</v>
      </c>
      <c r="FN13" s="1">
        <f t="shared" si="105"/>
        <v>23100</v>
      </c>
      <c r="FO13" s="1">
        <f t="shared" si="32"/>
        <v>0</v>
      </c>
      <c r="FP13" s="1">
        <f t="shared" si="33"/>
        <v>0</v>
      </c>
      <c r="FQ13" s="1">
        <f t="shared" si="34"/>
        <v>4480</v>
      </c>
      <c r="FR13" s="1">
        <f t="shared" si="35"/>
        <v>2180</v>
      </c>
      <c r="FS13" s="1">
        <f t="shared" si="36"/>
        <v>4360</v>
      </c>
      <c r="FT13" s="16">
        <f t="shared" si="37"/>
        <v>2120</v>
      </c>
      <c r="FU13" s="16">
        <f t="shared" si="38"/>
        <v>2260</v>
      </c>
      <c r="FV13" s="16">
        <f t="shared" si="39"/>
        <v>2040</v>
      </c>
      <c r="FW13" s="16">
        <f t="shared" si="40"/>
        <v>2000</v>
      </c>
      <c r="FX13" s="16">
        <f t="shared" si="41"/>
        <v>3660</v>
      </c>
      <c r="FY13" s="16">
        <f t="shared" si="42"/>
        <v>0</v>
      </c>
      <c r="FZ13" s="16">
        <f t="shared" si="106"/>
        <v>0</v>
      </c>
      <c r="GA13" s="16">
        <f t="shared" si="43"/>
        <v>0</v>
      </c>
      <c r="GC13" s="204" t="str">
        <f>'DMV per. 1'!B13</f>
        <v>Jeu Teunissen</v>
      </c>
      <c r="GD13" s="1">
        <f t="shared" si="107"/>
        <v>0</v>
      </c>
      <c r="GE13" s="1">
        <f t="shared" si="108"/>
        <v>0</v>
      </c>
      <c r="GF13" s="1">
        <f t="shared" si="109"/>
        <v>1</v>
      </c>
      <c r="GG13" s="1">
        <f t="shared" si="110"/>
        <v>1</v>
      </c>
      <c r="GH13" s="1">
        <f t="shared" si="111"/>
        <v>1</v>
      </c>
      <c r="GI13" s="1">
        <f t="shared" si="112"/>
        <v>1</v>
      </c>
      <c r="GJ13" s="1">
        <f t="shared" si="113"/>
        <v>1</v>
      </c>
      <c r="GK13" s="1">
        <f t="shared" si="114"/>
        <v>1</v>
      </c>
      <c r="GL13" s="1">
        <f t="shared" si="115"/>
        <v>1</v>
      </c>
      <c r="GM13" s="1">
        <f t="shared" si="116"/>
        <v>1</v>
      </c>
      <c r="GN13" s="1">
        <f t="shared" si="117"/>
        <v>0</v>
      </c>
      <c r="GO13" s="1">
        <f t="shared" si="118"/>
        <v>0</v>
      </c>
      <c r="GP13" s="1">
        <f t="shared" si="119"/>
        <v>0</v>
      </c>
      <c r="GQ13" s="157">
        <f t="shared" si="120"/>
        <v>8</v>
      </c>
    </row>
    <row r="14" spans="1:200" ht="15.75" x14ac:dyDescent="0.25">
      <c r="A14" s="183">
        <v>11</v>
      </c>
      <c r="B14" s="86" t="str">
        <f>'DMV per. 1'!B14</f>
        <v>Jo Derix</v>
      </c>
      <c r="C14" s="6"/>
      <c r="D14" s="213">
        <v>12</v>
      </c>
      <c r="E14" s="189">
        <v>0</v>
      </c>
      <c r="F14" s="21">
        <f t="shared" si="44"/>
        <v>19</v>
      </c>
      <c r="G14" s="189">
        <v>0</v>
      </c>
      <c r="H14" s="21">
        <f t="shared" si="45"/>
        <v>19</v>
      </c>
      <c r="I14" s="70">
        <f t="shared" si="46"/>
        <v>38</v>
      </c>
      <c r="J14" s="1">
        <f t="shared" si="47"/>
        <v>19</v>
      </c>
      <c r="K14" s="5"/>
      <c r="L14" s="213">
        <v>26</v>
      </c>
      <c r="M14" s="189">
        <v>4</v>
      </c>
      <c r="N14" s="21">
        <f t="shared" si="48"/>
        <v>12</v>
      </c>
      <c r="O14" s="189">
        <v>7180</v>
      </c>
      <c r="P14" s="21">
        <f t="shared" si="49"/>
        <v>4</v>
      </c>
      <c r="Q14" s="70">
        <f t="shared" si="50"/>
        <v>16</v>
      </c>
      <c r="R14" s="1">
        <f t="shared" si="51"/>
        <v>8</v>
      </c>
      <c r="S14" s="5"/>
      <c r="T14" s="213">
        <v>7</v>
      </c>
      <c r="U14" s="189">
        <v>1</v>
      </c>
      <c r="V14" s="21">
        <f t="shared" si="52"/>
        <v>15</v>
      </c>
      <c r="W14" s="189">
        <v>1900</v>
      </c>
      <c r="X14" s="21">
        <f t="shared" si="53"/>
        <v>15</v>
      </c>
      <c r="Y14" s="70">
        <f t="shared" si="54"/>
        <v>30</v>
      </c>
      <c r="Z14" s="1">
        <f t="shared" si="55"/>
        <v>16</v>
      </c>
      <c r="AA14" s="5"/>
      <c r="AB14" s="213">
        <v>26</v>
      </c>
      <c r="AC14" s="189">
        <v>5</v>
      </c>
      <c r="AD14" s="21">
        <f t="shared" si="56"/>
        <v>12</v>
      </c>
      <c r="AE14" s="189">
        <v>2100</v>
      </c>
      <c r="AF14" s="21">
        <f t="shared" si="57"/>
        <v>15</v>
      </c>
      <c r="AG14" s="70">
        <f t="shared" si="58"/>
        <v>27</v>
      </c>
      <c r="AH14" s="1">
        <f t="shared" si="59"/>
        <v>15</v>
      </c>
      <c r="AI14" s="5"/>
      <c r="AJ14" s="213">
        <v>28</v>
      </c>
      <c r="AK14" s="189">
        <v>0</v>
      </c>
      <c r="AL14" s="21">
        <f t="shared" si="60"/>
        <v>18</v>
      </c>
      <c r="AM14" s="189">
        <v>0</v>
      </c>
      <c r="AN14" s="21">
        <f t="shared" si="61"/>
        <v>18</v>
      </c>
      <c r="AO14" s="70">
        <f t="shared" si="62"/>
        <v>36</v>
      </c>
      <c r="AP14" s="1">
        <f t="shared" si="63"/>
        <v>18</v>
      </c>
      <c r="AQ14" s="5"/>
      <c r="AR14" s="241"/>
      <c r="AS14" s="194"/>
      <c r="AT14" s="20">
        <v>15</v>
      </c>
      <c r="AU14" s="194"/>
      <c r="AV14" s="20">
        <v>15</v>
      </c>
      <c r="AW14" s="70">
        <f t="shared" si="66"/>
        <v>30</v>
      </c>
      <c r="AX14" s="1">
        <f t="shared" si="67"/>
        <v>15</v>
      </c>
      <c r="AY14" s="5"/>
      <c r="AZ14" s="192">
        <v>29</v>
      </c>
      <c r="BA14" s="194">
        <v>5</v>
      </c>
      <c r="BB14" s="21">
        <f t="shared" si="68"/>
        <v>13</v>
      </c>
      <c r="BC14" s="194">
        <v>2080</v>
      </c>
      <c r="BD14" s="21">
        <f t="shared" si="69"/>
        <v>16</v>
      </c>
      <c r="BE14" s="70">
        <f t="shared" si="70"/>
        <v>29</v>
      </c>
      <c r="BF14" s="1">
        <f t="shared" si="71"/>
        <v>16</v>
      </c>
      <c r="BG14" s="5"/>
      <c r="BH14" s="192"/>
      <c r="BI14" s="194"/>
      <c r="BJ14" s="21">
        <v>19</v>
      </c>
      <c r="BK14" s="194"/>
      <c r="BL14" s="21">
        <v>19</v>
      </c>
      <c r="BM14" s="70">
        <f t="shared" si="74"/>
        <v>38</v>
      </c>
      <c r="BN14" s="1">
        <f t="shared" si="75"/>
        <v>19</v>
      </c>
      <c r="BO14" s="5"/>
      <c r="BP14" s="213">
        <v>30</v>
      </c>
      <c r="BQ14" s="189">
        <v>2</v>
      </c>
      <c r="BR14" s="21">
        <f t="shared" si="76"/>
        <v>16</v>
      </c>
      <c r="BS14" s="189">
        <v>2020</v>
      </c>
      <c r="BT14" s="21">
        <f t="shared" si="77"/>
        <v>15</v>
      </c>
      <c r="BU14" s="70">
        <f t="shared" si="78"/>
        <v>31</v>
      </c>
      <c r="BV14" s="10">
        <f t="shared" si="79"/>
        <v>16</v>
      </c>
      <c r="BW14" s="5"/>
      <c r="BX14" s="192"/>
      <c r="BY14" s="194"/>
      <c r="BZ14" s="21">
        <v>18</v>
      </c>
      <c r="CA14" s="194"/>
      <c r="CB14" s="21">
        <v>18</v>
      </c>
      <c r="CC14" s="70">
        <f t="shared" si="82"/>
        <v>36</v>
      </c>
      <c r="CD14" s="10">
        <f t="shared" si="83"/>
        <v>18</v>
      </c>
      <c r="CE14" s="5"/>
      <c r="CF14" s="68"/>
      <c r="CG14" s="68"/>
      <c r="CH14" s="21">
        <f t="shared" si="84"/>
        <v>0</v>
      </c>
      <c r="CI14" s="68"/>
      <c r="CJ14" s="21">
        <f t="shared" si="85"/>
        <v>0</v>
      </c>
      <c r="CK14" s="70">
        <f t="shared" si="86"/>
        <v>0</v>
      </c>
      <c r="CL14" s="10">
        <f t="shared" si="87"/>
        <v>1</v>
      </c>
      <c r="CM14" s="5"/>
      <c r="CN14" s="68"/>
      <c r="CO14" s="68"/>
      <c r="CP14" s="21">
        <f t="shared" si="88"/>
        <v>0</v>
      </c>
      <c r="CQ14" s="68"/>
      <c r="CR14" s="21">
        <f t="shared" si="89"/>
        <v>0</v>
      </c>
      <c r="CS14" s="70">
        <f t="shared" si="90"/>
        <v>0</v>
      </c>
      <c r="CT14" s="10">
        <f t="shared" si="91"/>
        <v>1</v>
      </c>
      <c r="CU14" s="5"/>
      <c r="CV14" s="68"/>
      <c r="CW14" s="68"/>
      <c r="CX14" s="21">
        <f t="shared" si="92"/>
        <v>0</v>
      </c>
      <c r="CY14" s="68"/>
      <c r="CZ14" s="21">
        <f t="shared" si="93"/>
        <v>0</v>
      </c>
      <c r="DA14" s="70">
        <f t="shared" si="94"/>
        <v>0</v>
      </c>
      <c r="DB14" s="10">
        <f t="shared" si="95"/>
        <v>1</v>
      </c>
      <c r="DC14" s="7"/>
      <c r="DD14" s="9"/>
      <c r="DE14" s="12">
        <v>11</v>
      </c>
      <c r="DF14" s="12" t="str">
        <v>Casper Geerlings</v>
      </c>
      <c r="DG14" s="35">
        <v>138</v>
      </c>
      <c r="DH14" s="12">
        <v>44</v>
      </c>
      <c r="DI14" s="12">
        <v>31000</v>
      </c>
      <c r="DJ14" s="15">
        <v>-137999956</v>
      </c>
      <c r="DK14" s="15">
        <v>-4139969000</v>
      </c>
      <c r="DL14" s="36"/>
      <c r="DM14" s="51" t="str">
        <f t="shared" si="96"/>
        <v>Jo Derix</v>
      </c>
      <c r="DN14" s="14">
        <f t="shared" si="97"/>
        <v>235</v>
      </c>
      <c r="DO14" s="14">
        <f t="shared" si="98"/>
        <v>17</v>
      </c>
      <c r="DP14" s="14">
        <f>SUM('DMV per. 2'!DO14,'DMV per. 2'!ED14)</f>
        <v>15297</v>
      </c>
      <c r="DQ14" s="14">
        <f t="shared" si="99"/>
        <v>-234999983</v>
      </c>
      <c r="DR14" s="14">
        <f t="shared" si="100"/>
        <v>-7049984703</v>
      </c>
      <c r="DS14" s="36"/>
      <c r="DT14" s="5" t="str">
        <v>Casper Geerlings</v>
      </c>
      <c r="DU14" s="5">
        <v>138</v>
      </c>
      <c r="DV14" s="5">
        <v>44</v>
      </c>
      <c r="DW14" s="5">
        <v>31000</v>
      </c>
      <c r="DX14" s="36"/>
      <c r="DY14" s="36"/>
      <c r="DZ14" s="54"/>
      <c r="EA14" s="53" t="str">
        <f t="shared" si="101"/>
        <v>Jo Derix</v>
      </c>
      <c r="EB14" s="52">
        <f t="shared" si="102"/>
        <v>235</v>
      </c>
      <c r="EC14" s="4">
        <f t="shared" si="0"/>
        <v>17</v>
      </c>
      <c r="ED14" s="4">
        <f t="shared" si="1"/>
        <v>15280</v>
      </c>
      <c r="EF14" s="3" t="str">
        <f t="shared" si="2"/>
        <v>Jo Derix</v>
      </c>
      <c r="EG14" s="23">
        <f t="shared" si="103"/>
        <v>235</v>
      </c>
      <c r="EH14" s="1">
        <f t="shared" si="104"/>
        <v>311</v>
      </c>
      <c r="EI14" s="1">
        <f t="shared" si="3"/>
        <v>38</v>
      </c>
      <c r="EJ14" s="1">
        <f t="shared" si="4"/>
        <v>16</v>
      </c>
      <c r="EK14" s="1">
        <f t="shared" si="5"/>
        <v>30</v>
      </c>
      <c r="EL14" s="1">
        <f t="shared" si="6"/>
        <v>27</v>
      </c>
      <c r="EM14" s="1">
        <f t="shared" si="7"/>
        <v>36</v>
      </c>
      <c r="EN14" s="1">
        <f t="shared" si="8"/>
        <v>30</v>
      </c>
      <c r="EO14" s="1">
        <f t="shared" si="9"/>
        <v>29</v>
      </c>
      <c r="EP14" s="1">
        <f t="shared" si="10"/>
        <v>38</v>
      </c>
      <c r="EQ14" s="1">
        <f t="shared" si="11"/>
        <v>31</v>
      </c>
      <c r="ER14" s="1">
        <f t="shared" si="12"/>
        <v>36</v>
      </c>
      <c r="ES14" s="1">
        <f t="shared" si="13"/>
        <v>0</v>
      </c>
      <c r="ET14" s="2">
        <f t="shared" si="14"/>
        <v>0</v>
      </c>
      <c r="EU14" s="2">
        <f t="shared" si="15"/>
        <v>0</v>
      </c>
      <c r="EW14" s="3" t="str">
        <f t="shared" si="16"/>
        <v>Jo Derix</v>
      </c>
      <c r="EX14" s="1">
        <f t="shared" si="17"/>
        <v>17</v>
      </c>
      <c r="EY14" s="16">
        <f t="shared" si="18"/>
        <v>0</v>
      </c>
      <c r="EZ14" s="16">
        <f t="shared" si="19"/>
        <v>4</v>
      </c>
      <c r="FA14" s="16">
        <f t="shared" si="20"/>
        <v>1</v>
      </c>
      <c r="FB14" s="16">
        <f t="shared" si="21"/>
        <v>5</v>
      </c>
      <c r="FC14" s="16">
        <f t="shared" si="22"/>
        <v>0</v>
      </c>
      <c r="FD14" s="16">
        <f t="shared" si="23"/>
        <v>0</v>
      </c>
      <c r="FE14" s="16">
        <f t="shared" si="24"/>
        <v>5</v>
      </c>
      <c r="FF14" s="16">
        <f t="shared" si="25"/>
        <v>0</v>
      </c>
      <c r="FG14" s="16">
        <f t="shared" si="26"/>
        <v>2</v>
      </c>
      <c r="FH14" s="16">
        <f t="shared" si="27"/>
        <v>0</v>
      </c>
      <c r="FI14" s="16">
        <f t="shared" si="28"/>
        <v>0</v>
      </c>
      <c r="FJ14" s="16">
        <f t="shared" si="29"/>
        <v>0</v>
      </c>
      <c r="FK14" s="16">
        <f t="shared" si="30"/>
        <v>0</v>
      </c>
      <c r="FM14" s="3" t="str">
        <f t="shared" si="31"/>
        <v>Jo Derix</v>
      </c>
      <c r="FN14" s="1">
        <f t="shared" si="105"/>
        <v>15280</v>
      </c>
      <c r="FO14" s="1">
        <f t="shared" si="32"/>
        <v>0</v>
      </c>
      <c r="FP14" s="1">
        <f t="shared" si="33"/>
        <v>7180</v>
      </c>
      <c r="FQ14" s="1">
        <f t="shared" si="34"/>
        <v>1900</v>
      </c>
      <c r="FR14" s="1">
        <f t="shared" si="35"/>
        <v>2100</v>
      </c>
      <c r="FS14" s="1">
        <f t="shared" si="36"/>
        <v>0</v>
      </c>
      <c r="FT14" s="16">
        <f t="shared" si="37"/>
        <v>0</v>
      </c>
      <c r="FU14" s="16">
        <f t="shared" si="38"/>
        <v>2080</v>
      </c>
      <c r="FV14" s="16">
        <f t="shared" si="39"/>
        <v>0</v>
      </c>
      <c r="FW14" s="16">
        <f t="shared" si="40"/>
        <v>2020</v>
      </c>
      <c r="FX14" s="16">
        <f t="shared" si="41"/>
        <v>0</v>
      </c>
      <c r="FY14" s="16">
        <f t="shared" si="42"/>
        <v>0</v>
      </c>
      <c r="FZ14" s="16">
        <f t="shared" si="106"/>
        <v>0</v>
      </c>
      <c r="GA14" s="16">
        <f t="shared" si="43"/>
        <v>0</v>
      </c>
      <c r="GC14" s="204" t="str">
        <f>'DMV per. 1'!B14</f>
        <v>Jo Derix</v>
      </c>
      <c r="GD14" s="1">
        <f t="shared" si="107"/>
        <v>1</v>
      </c>
      <c r="GE14" s="1">
        <f t="shared" si="108"/>
        <v>1</v>
      </c>
      <c r="GF14" s="1">
        <f t="shared" si="109"/>
        <v>1</v>
      </c>
      <c r="GG14" s="1">
        <f t="shared" si="110"/>
        <v>1</v>
      </c>
      <c r="GH14" s="1">
        <f t="shared" si="111"/>
        <v>1</v>
      </c>
      <c r="GI14" s="1">
        <f t="shared" si="112"/>
        <v>0</v>
      </c>
      <c r="GJ14" s="1">
        <f t="shared" si="113"/>
        <v>1</v>
      </c>
      <c r="GK14" s="1">
        <f t="shared" si="114"/>
        <v>0</v>
      </c>
      <c r="GL14" s="1">
        <f t="shared" si="115"/>
        <v>1</v>
      </c>
      <c r="GM14" s="1">
        <f t="shared" si="116"/>
        <v>0</v>
      </c>
      <c r="GN14" s="1">
        <f t="shared" si="117"/>
        <v>0</v>
      </c>
      <c r="GO14" s="1">
        <f t="shared" si="118"/>
        <v>0</v>
      </c>
      <c r="GP14" s="1">
        <f t="shared" si="119"/>
        <v>0</v>
      </c>
      <c r="GQ14" s="157">
        <f t="shared" si="120"/>
        <v>7</v>
      </c>
    </row>
    <row r="15" spans="1:200" ht="15.75" x14ac:dyDescent="0.25">
      <c r="A15" s="183">
        <v>12</v>
      </c>
      <c r="B15" s="86" t="str">
        <f>'DMV per. 1'!B15</f>
        <v>Jos Muisers</v>
      </c>
      <c r="C15" s="6"/>
      <c r="D15" s="213">
        <v>4</v>
      </c>
      <c r="E15" s="189">
        <v>14</v>
      </c>
      <c r="F15" s="21">
        <f t="shared" si="44"/>
        <v>3</v>
      </c>
      <c r="G15" s="189">
        <v>3260</v>
      </c>
      <c r="H15" s="21">
        <f t="shared" si="45"/>
        <v>13</v>
      </c>
      <c r="I15" s="70">
        <f t="shared" si="46"/>
        <v>16</v>
      </c>
      <c r="J15" s="1">
        <f t="shared" si="47"/>
        <v>8</v>
      </c>
      <c r="K15" s="5"/>
      <c r="L15" s="213">
        <v>9</v>
      </c>
      <c r="M15" s="189">
        <v>5</v>
      </c>
      <c r="N15" s="21">
        <f t="shared" si="48"/>
        <v>9</v>
      </c>
      <c r="O15" s="189">
        <v>2680</v>
      </c>
      <c r="P15" s="21">
        <f t="shared" si="49"/>
        <v>15</v>
      </c>
      <c r="Q15" s="70">
        <f t="shared" si="50"/>
        <v>24</v>
      </c>
      <c r="R15" s="1">
        <f t="shared" si="51"/>
        <v>12</v>
      </c>
      <c r="S15" s="5"/>
      <c r="T15" s="213">
        <v>21</v>
      </c>
      <c r="U15" s="189">
        <v>4</v>
      </c>
      <c r="V15" s="21">
        <f t="shared" si="52"/>
        <v>9</v>
      </c>
      <c r="W15" s="189">
        <v>2040</v>
      </c>
      <c r="X15" s="21">
        <f t="shared" si="53"/>
        <v>9</v>
      </c>
      <c r="Y15" s="70">
        <f t="shared" si="54"/>
        <v>18</v>
      </c>
      <c r="Z15" s="1">
        <f t="shared" si="55"/>
        <v>10</v>
      </c>
      <c r="AA15" s="5"/>
      <c r="AB15" s="213"/>
      <c r="AC15" s="189"/>
      <c r="AD15" s="21">
        <v>20</v>
      </c>
      <c r="AE15" s="189"/>
      <c r="AF15" s="21">
        <v>20</v>
      </c>
      <c r="AG15" s="70">
        <f t="shared" si="58"/>
        <v>40</v>
      </c>
      <c r="AH15" s="1">
        <f t="shared" si="59"/>
        <v>20</v>
      </c>
      <c r="AI15" s="5"/>
      <c r="AJ15" s="213">
        <v>10</v>
      </c>
      <c r="AK15" s="189">
        <v>4</v>
      </c>
      <c r="AL15" s="21">
        <f t="shared" si="60"/>
        <v>9</v>
      </c>
      <c r="AM15" s="189">
        <v>4540</v>
      </c>
      <c r="AN15" s="21">
        <f t="shared" si="61"/>
        <v>3</v>
      </c>
      <c r="AO15" s="70">
        <f t="shared" si="62"/>
        <v>12</v>
      </c>
      <c r="AP15" s="1">
        <f t="shared" si="63"/>
        <v>6</v>
      </c>
      <c r="AQ15" s="5"/>
      <c r="AR15" s="241"/>
      <c r="AS15" s="194"/>
      <c r="AT15" s="20">
        <v>15</v>
      </c>
      <c r="AU15" s="194"/>
      <c r="AV15" s="20">
        <v>15</v>
      </c>
      <c r="AW15" s="70">
        <f t="shared" si="66"/>
        <v>30</v>
      </c>
      <c r="AX15" s="1">
        <f t="shared" si="67"/>
        <v>15</v>
      </c>
      <c r="AY15" s="5"/>
      <c r="AZ15" s="192"/>
      <c r="BA15" s="194"/>
      <c r="BB15" s="21">
        <v>17</v>
      </c>
      <c r="BC15" s="194"/>
      <c r="BD15" s="21">
        <v>17</v>
      </c>
      <c r="BE15" s="70">
        <f t="shared" si="70"/>
        <v>34</v>
      </c>
      <c r="BF15" s="1">
        <f t="shared" si="71"/>
        <v>17</v>
      </c>
      <c r="BG15" s="5"/>
      <c r="BH15" s="192"/>
      <c r="BI15" s="194"/>
      <c r="BJ15" s="21">
        <v>19</v>
      </c>
      <c r="BK15" s="194"/>
      <c r="BL15" s="21">
        <v>19</v>
      </c>
      <c r="BM15" s="70">
        <f t="shared" si="74"/>
        <v>38</v>
      </c>
      <c r="BN15" s="1">
        <f t="shared" si="75"/>
        <v>19</v>
      </c>
      <c r="BO15" s="5"/>
      <c r="BP15" s="213"/>
      <c r="BQ15" s="189"/>
      <c r="BR15" s="21">
        <v>18</v>
      </c>
      <c r="BS15" s="189"/>
      <c r="BT15" s="21">
        <v>18</v>
      </c>
      <c r="BU15" s="70">
        <f t="shared" si="78"/>
        <v>36</v>
      </c>
      <c r="BV15" s="10">
        <f t="shared" si="79"/>
        <v>18</v>
      </c>
      <c r="BW15" s="5"/>
      <c r="BX15" s="192"/>
      <c r="BY15" s="194"/>
      <c r="BZ15" s="21">
        <v>18</v>
      </c>
      <c r="CA15" s="194"/>
      <c r="CB15" s="21">
        <v>18</v>
      </c>
      <c r="CC15" s="70">
        <f t="shared" si="82"/>
        <v>36</v>
      </c>
      <c r="CD15" s="10">
        <f t="shared" si="83"/>
        <v>18</v>
      </c>
      <c r="CE15" s="5"/>
      <c r="CF15" s="68"/>
      <c r="CG15" s="68"/>
      <c r="CH15" s="21">
        <f t="shared" si="84"/>
        <v>0</v>
      </c>
      <c r="CI15" s="68"/>
      <c r="CJ15" s="21">
        <f t="shared" si="85"/>
        <v>0</v>
      </c>
      <c r="CK15" s="70">
        <f t="shared" si="86"/>
        <v>0</v>
      </c>
      <c r="CL15" s="10">
        <f t="shared" si="87"/>
        <v>1</v>
      </c>
      <c r="CM15" s="5"/>
      <c r="CN15" s="68"/>
      <c r="CO15" s="68"/>
      <c r="CP15" s="21">
        <f t="shared" si="88"/>
        <v>0</v>
      </c>
      <c r="CQ15" s="68"/>
      <c r="CR15" s="21">
        <f t="shared" si="89"/>
        <v>0</v>
      </c>
      <c r="CS15" s="70">
        <f t="shared" si="90"/>
        <v>0</v>
      </c>
      <c r="CT15" s="10">
        <f t="shared" si="91"/>
        <v>1</v>
      </c>
      <c r="CU15" s="5"/>
      <c r="CV15" s="68"/>
      <c r="CW15" s="68"/>
      <c r="CX15" s="21">
        <f t="shared" si="92"/>
        <v>0</v>
      </c>
      <c r="CY15" s="68"/>
      <c r="CZ15" s="21">
        <f t="shared" si="93"/>
        <v>0</v>
      </c>
      <c r="DA15" s="70">
        <f t="shared" si="94"/>
        <v>0</v>
      </c>
      <c r="DB15" s="10">
        <f t="shared" si="95"/>
        <v>1</v>
      </c>
      <c r="DC15" s="7"/>
      <c r="DD15" s="9"/>
      <c r="DE15" s="12">
        <v>12</v>
      </c>
      <c r="DF15" s="12" t="str">
        <v>Jeu Teunissen</v>
      </c>
      <c r="DG15" s="35">
        <v>139</v>
      </c>
      <c r="DH15" s="12">
        <v>64</v>
      </c>
      <c r="DI15" s="12">
        <v>23164</v>
      </c>
      <c r="DJ15" s="15">
        <v>-138999936</v>
      </c>
      <c r="DK15" s="15">
        <v>-4169976836</v>
      </c>
      <c r="DL15" s="36"/>
      <c r="DM15" s="51" t="str">
        <f t="shared" si="96"/>
        <v>Jos Muisers</v>
      </c>
      <c r="DN15" s="14">
        <f t="shared" si="97"/>
        <v>206</v>
      </c>
      <c r="DO15" s="14">
        <f t="shared" si="98"/>
        <v>27</v>
      </c>
      <c r="DP15" s="14">
        <f>SUM('DMV per. 2'!DO15,'DMV per. 2'!ED15)</f>
        <v>12547</v>
      </c>
      <c r="DQ15" s="14">
        <f t="shared" si="99"/>
        <v>-205999973</v>
      </c>
      <c r="DR15" s="14">
        <f t="shared" si="100"/>
        <v>-6179987453</v>
      </c>
      <c r="DS15" s="36"/>
      <c r="DT15" s="5" t="str">
        <v>Jeu Teunissen</v>
      </c>
      <c r="DU15" s="5">
        <v>139</v>
      </c>
      <c r="DV15" s="5">
        <v>64</v>
      </c>
      <c r="DW15" s="5">
        <v>23164</v>
      </c>
      <c r="DX15" s="36"/>
      <c r="DY15" s="36"/>
      <c r="DZ15" s="54"/>
      <c r="EA15" s="53" t="str">
        <f t="shared" si="101"/>
        <v>Jos Muisers</v>
      </c>
      <c r="EB15" s="52">
        <f t="shared" si="102"/>
        <v>206</v>
      </c>
      <c r="EC15" s="4">
        <f t="shared" si="0"/>
        <v>27</v>
      </c>
      <c r="ED15" s="4">
        <f t="shared" si="1"/>
        <v>12520</v>
      </c>
      <c r="EF15" s="3" t="str">
        <f t="shared" si="2"/>
        <v>Jos Muisers</v>
      </c>
      <c r="EG15" s="23">
        <f t="shared" si="103"/>
        <v>206</v>
      </c>
      <c r="EH15" s="1">
        <f t="shared" si="104"/>
        <v>284</v>
      </c>
      <c r="EI15" s="1">
        <f t="shared" si="3"/>
        <v>16</v>
      </c>
      <c r="EJ15" s="1">
        <f t="shared" si="4"/>
        <v>24</v>
      </c>
      <c r="EK15" s="1">
        <f t="shared" si="5"/>
        <v>18</v>
      </c>
      <c r="EL15" s="1">
        <f t="shared" si="6"/>
        <v>40</v>
      </c>
      <c r="EM15" s="1">
        <f t="shared" si="7"/>
        <v>12</v>
      </c>
      <c r="EN15" s="1">
        <f t="shared" si="8"/>
        <v>30</v>
      </c>
      <c r="EO15" s="1">
        <f t="shared" si="9"/>
        <v>34</v>
      </c>
      <c r="EP15" s="1">
        <f t="shared" si="10"/>
        <v>38</v>
      </c>
      <c r="EQ15" s="1">
        <f t="shared" si="11"/>
        <v>36</v>
      </c>
      <c r="ER15" s="1">
        <f t="shared" si="12"/>
        <v>36</v>
      </c>
      <c r="ES15" s="1">
        <f t="shared" si="13"/>
        <v>0</v>
      </c>
      <c r="ET15" s="2">
        <f t="shared" si="14"/>
        <v>0</v>
      </c>
      <c r="EU15" s="2">
        <f t="shared" si="15"/>
        <v>0</v>
      </c>
      <c r="EW15" s="3" t="str">
        <f t="shared" si="16"/>
        <v>Jos Muisers</v>
      </c>
      <c r="EX15" s="1">
        <f t="shared" si="17"/>
        <v>27</v>
      </c>
      <c r="EY15" s="16">
        <f t="shared" si="18"/>
        <v>14</v>
      </c>
      <c r="EZ15" s="16">
        <f t="shared" si="19"/>
        <v>5</v>
      </c>
      <c r="FA15" s="16">
        <f t="shared" si="20"/>
        <v>4</v>
      </c>
      <c r="FB15" s="16">
        <f t="shared" si="21"/>
        <v>0</v>
      </c>
      <c r="FC15" s="16">
        <f t="shared" si="22"/>
        <v>4</v>
      </c>
      <c r="FD15" s="16">
        <f t="shared" si="23"/>
        <v>0</v>
      </c>
      <c r="FE15" s="16">
        <f t="shared" si="24"/>
        <v>0</v>
      </c>
      <c r="FF15" s="16">
        <f t="shared" si="25"/>
        <v>0</v>
      </c>
      <c r="FG15" s="16">
        <f t="shared" si="26"/>
        <v>0</v>
      </c>
      <c r="FH15" s="16">
        <f t="shared" si="27"/>
        <v>0</v>
      </c>
      <c r="FI15" s="16">
        <f t="shared" si="28"/>
        <v>0</v>
      </c>
      <c r="FJ15" s="16">
        <f t="shared" si="29"/>
        <v>0</v>
      </c>
      <c r="FK15" s="16">
        <f t="shared" si="30"/>
        <v>0</v>
      </c>
      <c r="FM15" s="3" t="str">
        <f t="shared" si="31"/>
        <v>Jos Muisers</v>
      </c>
      <c r="FN15" s="1">
        <f t="shared" si="105"/>
        <v>12520</v>
      </c>
      <c r="FO15" s="1">
        <f t="shared" si="32"/>
        <v>3260</v>
      </c>
      <c r="FP15" s="1">
        <f t="shared" si="33"/>
        <v>2680</v>
      </c>
      <c r="FQ15" s="1">
        <f t="shared" si="34"/>
        <v>2040</v>
      </c>
      <c r="FR15" s="1">
        <f t="shared" si="35"/>
        <v>0</v>
      </c>
      <c r="FS15" s="1">
        <f t="shared" si="36"/>
        <v>4540</v>
      </c>
      <c r="FT15" s="16">
        <f t="shared" si="37"/>
        <v>0</v>
      </c>
      <c r="FU15" s="16">
        <f t="shared" si="38"/>
        <v>0</v>
      </c>
      <c r="FV15" s="16">
        <f t="shared" si="39"/>
        <v>0</v>
      </c>
      <c r="FW15" s="16">
        <f t="shared" si="40"/>
        <v>0</v>
      </c>
      <c r="FX15" s="16">
        <f t="shared" si="41"/>
        <v>0</v>
      </c>
      <c r="FY15" s="16">
        <f t="shared" si="42"/>
        <v>0</v>
      </c>
      <c r="FZ15" s="16">
        <f t="shared" si="106"/>
        <v>0</v>
      </c>
      <c r="GA15" s="16">
        <f t="shared" si="43"/>
        <v>0</v>
      </c>
      <c r="GC15" s="204" t="str">
        <f>'DMV per. 1'!B15</f>
        <v>Jos Muisers</v>
      </c>
      <c r="GD15" s="1">
        <f t="shared" si="107"/>
        <v>1</v>
      </c>
      <c r="GE15" s="1">
        <f t="shared" si="108"/>
        <v>1</v>
      </c>
      <c r="GF15" s="1">
        <f t="shared" si="109"/>
        <v>1</v>
      </c>
      <c r="GG15" s="1">
        <f t="shared" si="110"/>
        <v>0</v>
      </c>
      <c r="GH15" s="1">
        <f t="shared" si="111"/>
        <v>1</v>
      </c>
      <c r="GI15" s="1">
        <f t="shared" si="112"/>
        <v>0</v>
      </c>
      <c r="GJ15" s="1">
        <f t="shared" si="113"/>
        <v>0</v>
      </c>
      <c r="GK15" s="1">
        <f t="shared" si="114"/>
        <v>0</v>
      </c>
      <c r="GL15" s="1">
        <f t="shared" si="115"/>
        <v>0</v>
      </c>
      <c r="GM15" s="1">
        <f t="shared" si="116"/>
        <v>0</v>
      </c>
      <c r="GN15" s="1">
        <f t="shared" si="117"/>
        <v>0</v>
      </c>
      <c r="GO15" s="1">
        <f t="shared" si="118"/>
        <v>0</v>
      </c>
      <c r="GP15" s="1">
        <f t="shared" si="119"/>
        <v>0</v>
      </c>
      <c r="GQ15" s="157">
        <f t="shared" si="120"/>
        <v>4</v>
      </c>
    </row>
    <row r="16" spans="1:200" ht="15.75" x14ac:dyDescent="0.25">
      <c r="A16" s="183">
        <v>13</v>
      </c>
      <c r="B16" s="86" t="str">
        <f>'DMV per. 1'!B16</f>
        <v>Jos Selder</v>
      </c>
      <c r="C16" s="6"/>
      <c r="D16" s="213">
        <v>13</v>
      </c>
      <c r="E16" s="189">
        <v>7</v>
      </c>
      <c r="F16" s="21">
        <f t="shared" si="44"/>
        <v>11</v>
      </c>
      <c r="G16" s="189">
        <v>3620</v>
      </c>
      <c r="H16" s="21">
        <f t="shared" si="45"/>
        <v>10</v>
      </c>
      <c r="I16" s="70">
        <f t="shared" si="46"/>
        <v>21</v>
      </c>
      <c r="J16" s="1">
        <f t="shared" si="47"/>
        <v>11</v>
      </c>
      <c r="K16" s="5"/>
      <c r="L16" s="213">
        <v>3</v>
      </c>
      <c r="M16" s="189">
        <v>8</v>
      </c>
      <c r="N16" s="21">
        <f t="shared" si="48"/>
        <v>4</v>
      </c>
      <c r="O16" s="189">
        <v>8020</v>
      </c>
      <c r="P16" s="21">
        <f t="shared" si="49"/>
        <v>3</v>
      </c>
      <c r="Q16" s="70">
        <f t="shared" si="50"/>
        <v>7</v>
      </c>
      <c r="R16" s="1">
        <f t="shared" si="51"/>
        <v>2</v>
      </c>
      <c r="S16" s="5"/>
      <c r="T16" s="213">
        <v>9</v>
      </c>
      <c r="U16" s="189">
        <v>14</v>
      </c>
      <c r="V16" s="21">
        <f t="shared" si="52"/>
        <v>1</v>
      </c>
      <c r="W16" s="189">
        <v>2380</v>
      </c>
      <c r="X16" s="21">
        <f t="shared" si="53"/>
        <v>6</v>
      </c>
      <c r="Y16" s="70">
        <f t="shared" si="54"/>
        <v>7</v>
      </c>
      <c r="Z16" s="1">
        <f t="shared" si="55"/>
        <v>2</v>
      </c>
      <c r="AA16" s="5"/>
      <c r="AB16" s="213">
        <v>25</v>
      </c>
      <c r="AC16" s="189">
        <v>8</v>
      </c>
      <c r="AD16" s="21">
        <f t="shared" si="56"/>
        <v>7</v>
      </c>
      <c r="AE16" s="189">
        <v>3300</v>
      </c>
      <c r="AF16" s="21">
        <f t="shared" si="57"/>
        <v>8</v>
      </c>
      <c r="AG16" s="70">
        <f t="shared" si="58"/>
        <v>15</v>
      </c>
      <c r="AH16" s="1">
        <f t="shared" si="59"/>
        <v>7</v>
      </c>
      <c r="AI16" s="5"/>
      <c r="AJ16" s="213">
        <v>26</v>
      </c>
      <c r="AK16" s="189">
        <v>12</v>
      </c>
      <c r="AL16" s="21">
        <f t="shared" si="60"/>
        <v>1</v>
      </c>
      <c r="AM16" s="189">
        <v>5440</v>
      </c>
      <c r="AN16" s="21">
        <f t="shared" si="61"/>
        <v>2</v>
      </c>
      <c r="AO16" s="70">
        <f t="shared" si="62"/>
        <v>3</v>
      </c>
      <c r="AP16" s="1">
        <f t="shared" si="63"/>
        <v>1</v>
      </c>
      <c r="AQ16" s="5"/>
      <c r="AR16" s="241">
        <v>29</v>
      </c>
      <c r="AS16" s="194">
        <v>13</v>
      </c>
      <c r="AT16" s="21">
        <f t="shared" si="64"/>
        <v>3</v>
      </c>
      <c r="AU16" s="194">
        <v>5820</v>
      </c>
      <c r="AV16" s="21">
        <f t="shared" si="65"/>
        <v>1</v>
      </c>
      <c r="AW16" s="70">
        <f t="shared" si="66"/>
        <v>4</v>
      </c>
      <c r="AX16" s="1">
        <f t="shared" si="67"/>
        <v>1</v>
      </c>
      <c r="AY16" s="5"/>
      <c r="AZ16" s="192">
        <v>28</v>
      </c>
      <c r="BA16" s="194">
        <v>13</v>
      </c>
      <c r="BB16" s="21">
        <f t="shared" si="68"/>
        <v>6</v>
      </c>
      <c r="BC16" s="194">
        <v>2280</v>
      </c>
      <c r="BD16" s="21">
        <f t="shared" si="69"/>
        <v>14</v>
      </c>
      <c r="BE16" s="70">
        <f t="shared" si="70"/>
        <v>20</v>
      </c>
      <c r="BF16" s="1">
        <f t="shared" si="71"/>
        <v>13</v>
      </c>
      <c r="BG16" s="5"/>
      <c r="BH16" s="192">
        <v>22</v>
      </c>
      <c r="BI16" s="194">
        <v>12</v>
      </c>
      <c r="BJ16" s="21">
        <f t="shared" si="72"/>
        <v>2</v>
      </c>
      <c r="BK16" s="194">
        <v>3340</v>
      </c>
      <c r="BL16" s="21">
        <f t="shared" si="73"/>
        <v>9</v>
      </c>
      <c r="BM16" s="70">
        <f t="shared" si="74"/>
        <v>11</v>
      </c>
      <c r="BN16" s="1">
        <f t="shared" si="75"/>
        <v>5</v>
      </c>
      <c r="BO16" s="5"/>
      <c r="BP16" s="213">
        <v>2</v>
      </c>
      <c r="BQ16" s="189">
        <v>7</v>
      </c>
      <c r="BR16" s="21">
        <f t="shared" si="76"/>
        <v>8</v>
      </c>
      <c r="BS16" s="189">
        <v>7460</v>
      </c>
      <c r="BT16" s="21">
        <f t="shared" si="77"/>
        <v>1</v>
      </c>
      <c r="BU16" s="70">
        <f t="shared" si="78"/>
        <v>9</v>
      </c>
      <c r="BV16" s="10">
        <f t="shared" si="79"/>
        <v>3</v>
      </c>
      <c r="BW16" s="5"/>
      <c r="BX16" s="192">
        <v>9</v>
      </c>
      <c r="BY16" s="194">
        <v>14</v>
      </c>
      <c r="BZ16" s="21">
        <f t="shared" si="80"/>
        <v>2</v>
      </c>
      <c r="CA16" s="194">
        <v>11300</v>
      </c>
      <c r="CB16" s="21">
        <f t="shared" si="81"/>
        <v>1</v>
      </c>
      <c r="CC16" s="70">
        <f t="shared" si="82"/>
        <v>3</v>
      </c>
      <c r="CD16" s="10">
        <f t="shared" si="83"/>
        <v>1</v>
      </c>
      <c r="CE16" s="5"/>
      <c r="CF16" s="68"/>
      <c r="CG16" s="68"/>
      <c r="CH16" s="21">
        <f t="shared" si="84"/>
        <v>0</v>
      </c>
      <c r="CI16" s="68"/>
      <c r="CJ16" s="21">
        <f t="shared" si="85"/>
        <v>0</v>
      </c>
      <c r="CK16" s="70">
        <f t="shared" si="86"/>
        <v>0</v>
      </c>
      <c r="CL16" s="10">
        <f t="shared" si="87"/>
        <v>1</v>
      </c>
      <c r="CM16" s="5"/>
      <c r="CN16" s="68"/>
      <c r="CO16" s="68"/>
      <c r="CP16" s="21">
        <f t="shared" si="88"/>
        <v>0</v>
      </c>
      <c r="CQ16" s="68"/>
      <c r="CR16" s="21">
        <f t="shared" si="89"/>
        <v>0</v>
      </c>
      <c r="CS16" s="70">
        <f t="shared" si="90"/>
        <v>0</v>
      </c>
      <c r="CT16" s="10">
        <f t="shared" si="91"/>
        <v>1</v>
      </c>
      <c r="CU16" s="5"/>
      <c r="CV16" s="68"/>
      <c r="CW16" s="68"/>
      <c r="CX16" s="21">
        <f t="shared" si="92"/>
        <v>0</v>
      </c>
      <c r="CY16" s="68"/>
      <c r="CZ16" s="21">
        <f t="shared" si="93"/>
        <v>0</v>
      </c>
      <c r="DA16" s="70">
        <f t="shared" si="94"/>
        <v>0</v>
      </c>
      <c r="DB16" s="10">
        <f t="shared" si="95"/>
        <v>1</v>
      </c>
      <c r="DC16" s="7"/>
      <c r="DD16" s="9"/>
      <c r="DE16" s="12">
        <v>13</v>
      </c>
      <c r="DF16" s="12" t="str">
        <v>Har Hermans</v>
      </c>
      <c r="DG16" s="35">
        <v>150</v>
      </c>
      <c r="DH16" s="12">
        <v>82</v>
      </c>
      <c r="DI16" s="12">
        <v>19562</v>
      </c>
      <c r="DJ16" s="15">
        <v>-149999918</v>
      </c>
      <c r="DK16" s="15">
        <v>-4499980438</v>
      </c>
      <c r="DL16" s="36"/>
      <c r="DM16" s="51" t="str">
        <f t="shared" si="96"/>
        <v>Jos Selder</v>
      </c>
      <c r="DN16" s="14">
        <f t="shared" si="97"/>
        <v>59</v>
      </c>
      <c r="DO16" s="14">
        <f t="shared" si="98"/>
        <v>108</v>
      </c>
      <c r="DP16" s="14">
        <f>SUM('DMV per. 2'!DO16,'DMV per. 2'!ED16)</f>
        <v>53068</v>
      </c>
      <c r="DQ16" s="14">
        <f t="shared" si="99"/>
        <v>-58999892</v>
      </c>
      <c r="DR16" s="14">
        <f t="shared" si="100"/>
        <v>-1769946932</v>
      </c>
      <c r="DS16" s="36"/>
      <c r="DT16" s="5" t="str">
        <v>Har Hermans</v>
      </c>
      <c r="DU16" s="5">
        <v>150</v>
      </c>
      <c r="DV16" s="5">
        <v>82</v>
      </c>
      <c r="DW16" s="5">
        <v>19562</v>
      </c>
      <c r="DX16" s="36"/>
      <c r="DY16" s="36"/>
      <c r="DZ16" s="54"/>
      <c r="EA16" s="53" t="str">
        <f t="shared" si="101"/>
        <v>Jos Selder</v>
      </c>
      <c r="EB16" s="52">
        <f t="shared" si="102"/>
        <v>59</v>
      </c>
      <c r="EC16" s="4">
        <f t="shared" si="0"/>
        <v>108</v>
      </c>
      <c r="ED16" s="4">
        <f t="shared" si="1"/>
        <v>52960</v>
      </c>
      <c r="EF16" s="3" t="str">
        <f t="shared" si="2"/>
        <v>Jos Selder</v>
      </c>
      <c r="EG16" s="23">
        <f t="shared" si="103"/>
        <v>59</v>
      </c>
      <c r="EH16" s="1">
        <f t="shared" si="104"/>
        <v>100</v>
      </c>
      <c r="EI16" s="1">
        <f t="shared" si="3"/>
        <v>21</v>
      </c>
      <c r="EJ16" s="1">
        <f t="shared" si="4"/>
        <v>7</v>
      </c>
      <c r="EK16" s="1">
        <f t="shared" si="5"/>
        <v>7</v>
      </c>
      <c r="EL16" s="1">
        <f t="shared" si="6"/>
        <v>15</v>
      </c>
      <c r="EM16" s="1">
        <f t="shared" si="7"/>
        <v>3</v>
      </c>
      <c r="EN16" s="1">
        <f t="shared" si="8"/>
        <v>4</v>
      </c>
      <c r="EO16" s="1">
        <f t="shared" si="9"/>
        <v>20</v>
      </c>
      <c r="EP16" s="1">
        <f t="shared" si="10"/>
        <v>11</v>
      </c>
      <c r="EQ16" s="1">
        <f t="shared" si="11"/>
        <v>9</v>
      </c>
      <c r="ER16" s="1">
        <f t="shared" si="12"/>
        <v>3</v>
      </c>
      <c r="ES16" s="1">
        <f t="shared" si="13"/>
        <v>0</v>
      </c>
      <c r="ET16" s="2">
        <f t="shared" si="14"/>
        <v>0</v>
      </c>
      <c r="EU16" s="2">
        <f t="shared" si="15"/>
        <v>0</v>
      </c>
      <c r="EW16" s="3" t="str">
        <f t="shared" si="16"/>
        <v>Jos Selder</v>
      </c>
      <c r="EX16" s="1">
        <f t="shared" si="17"/>
        <v>108</v>
      </c>
      <c r="EY16" s="16">
        <f t="shared" si="18"/>
        <v>7</v>
      </c>
      <c r="EZ16" s="16">
        <f t="shared" si="19"/>
        <v>8</v>
      </c>
      <c r="FA16" s="16">
        <f t="shared" si="20"/>
        <v>14</v>
      </c>
      <c r="FB16" s="16">
        <f t="shared" si="21"/>
        <v>8</v>
      </c>
      <c r="FC16" s="16">
        <f t="shared" si="22"/>
        <v>12</v>
      </c>
      <c r="FD16" s="16">
        <f t="shared" si="23"/>
        <v>13</v>
      </c>
      <c r="FE16" s="16">
        <f t="shared" si="24"/>
        <v>13</v>
      </c>
      <c r="FF16" s="16">
        <f t="shared" si="25"/>
        <v>12</v>
      </c>
      <c r="FG16" s="16">
        <f t="shared" si="26"/>
        <v>7</v>
      </c>
      <c r="FH16" s="16">
        <f t="shared" si="27"/>
        <v>14</v>
      </c>
      <c r="FI16" s="16">
        <f t="shared" si="28"/>
        <v>0</v>
      </c>
      <c r="FJ16" s="16">
        <f t="shared" si="29"/>
        <v>0</v>
      </c>
      <c r="FK16" s="16">
        <f t="shared" si="30"/>
        <v>0</v>
      </c>
      <c r="FM16" s="3" t="str">
        <f t="shared" si="31"/>
        <v>Jos Selder</v>
      </c>
      <c r="FN16" s="1">
        <f t="shared" si="105"/>
        <v>52960</v>
      </c>
      <c r="FO16" s="1">
        <f t="shared" si="32"/>
        <v>3620</v>
      </c>
      <c r="FP16" s="1">
        <f t="shared" si="33"/>
        <v>8020</v>
      </c>
      <c r="FQ16" s="1">
        <f t="shared" si="34"/>
        <v>2380</v>
      </c>
      <c r="FR16" s="1">
        <f t="shared" si="35"/>
        <v>3300</v>
      </c>
      <c r="FS16" s="1">
        <f t="shared" si="36"/>
        <v>5440</v>
      </c>
      <c r="FT16" s="16">
        <f t="shared" si="37"/>
        <v>5820</v>
      </c>
      <c r="FU16" s="16">
        <f t="shared" si="38"/>
        <v>2280</v>
      </c>
      <c r="FV16" s="16">
        <f t="shared" si="39"/>
        <v>3340</v>
      </c>
      <c r="FW16" s="16">
        <f t="shared" si="40"/>
        <v>7460</v>
      </c>
      <c r="FX16" s="16">
        <f t="shared" si="41"/>
        <v>11300</v>
      </c>
      <c r="FY16" s="16">
        <f t="shared" si="42"/>
        <v>0</v>
      </c>
      <c r="FZ16" s="16">
        <f t="shared" si="106"/>
        <v>0</v>
      </c>
      <c r="GA16" s="16">
        <f t="shared" si="43"/>
        <v>0</v>
      </c>
      <c r="GC16" s="204" t="str">
        <f>'DMV per. 1'!B16</f>
        <v>Jos Selder</v>
      </c>
      <c r="GD16" s="1">
        <f t="shared" si="107"/>
        <v>1</v>
      </c>
      <c r="GE16" s="1">
        <f t="shared" si="108"/>
        <v>1</v>
      </c>
      <c r="GF16" s="1">
        <f t="shared" si="109"/>
        <v>1</v>
      </c>
      <c r="GG16" s="1">
        <f t="shared" si="110"/>
        <v>1</v>
      </c>
      <c r="GH16" s="1">
        <f t="shared" si="111"/>
        <v>1</v>
      </c>
      <c r="GI16" s="1">
        <f t="shared" si="112"/>
        <v>1</v>
      </c>
      <c r="GJ16" s="1">
        <f t="shared" si="113"/>
        <v>1</v>
      </c>
      <c r="GK16" s="1">
        <f t="shared" si="114"/>
        <v>1</v>
      </c>
      <c r="GL16" s="1">
        <f t="shared" si="115"/>
        <v>1</v>
      </c>
      <c r="GM16" s="1">
        <f t="shared" si="116"/>
        <v>1</v>
      </c>
      <c r="GN16" s="1">
        <f t="shared" si="117"/>
        <v>0</v>
      </c>
      <c r="GO16" s="1">
        <f t="shared" si="118"/>
        <v>0</v>
      </c>
      <c r="GP16" s="1">
        <f t="shared" si="119"/>
        <v>0</v>
      </c>
      <c r="GQ16" s="157">
        <f t="shared" si="120"/>
        <v>10</v>
      </c>
    </row>
    <row r="17" spans="1:199" ht="15.75" x14ac:dyDescent="0.25">
      <c r="A17" s="183">
        <v>14</v>
      </c>
      <c r="B17" s="86" t="str">
        <f>'DMV per. 1'!B17</f>
        <v>Josef Schaefer</v>
      </c>
      <c r="C17" s="6"/>
      <c r="D17" s="213"/>
      <c r="E17" s="189"/>
      <c r="F17" s="21">
        <v>21</v>
      </c>
      <c r="G17" s="189"/>
      <c r="H17" s="21">
        <v>21</v>
      </c>
      <c r="I17" s="70">
        <f t="shared" si="46"/>
        <v>42</v>
      </c>
      <c r="J17" s="1">
        <f t="shared" si="47"/>
        <v>21</v>
      </c>
      <c r="K17" s="5"/>
      <c r="L17" s="213">
        <v>22</v>
      </c>
      <c r="M17" s="189">
        <v>3</v>
      </c>
      <c r="N17" s="21">
        <f t="shared" si="48"/>
        <v>15</v>
      </c>
      <c r="O17" s="189">
        <v>3380</v>
      </c>
      <c r="P17" s="21">
        <f t="shared" si="49"/>
        <v>12</v>
      </c>
      <c r="Q17" s="70">
        <f t="shared" si="50"/>
        <v>27</v>
      </c>
      <c r="R17" s="1">
        <f t="shared" si="51"/>
        <v>15</v>
      </c>
      <c r="S17" s="5"/>
      <c r="T17" s="213"/>
      <c r="U17" s="189"/>
      <c r="V17" s="21">
        <f t="shared" si="52"/>
        <v>17</v>
      </c>
      <c r="W17" s="189"/>
      <c r="X17" s="21">
        <f t="shared" si="53"/>
        <v>17</v>
      </c>
      <c r="Y17" s="70">
        <f t="shared" si="54"/>
        <v>34</v>
      </c>
      <c r="Z17" s="1">
        <f t="shared" si="55"/>
        <v>17</v>
      </c>
      <c r="AA17" s="5"/>
      <c r="AB17" s="213"/>
      <c r="AC17" s="189"/>
      <c r="AD17" s="21">
        <v>20</v>
      </c>
      <c r="AE17" s="189"/>
      <c r="AF17" s="21">
        <v>20</v>
      </c>
      <c r="AG17" s="70">
        <f t="shared" si="58"/>
        <v>40</v>
      </c>
      <c r="AH17" s="1">
        <f t="shared" si="59"/>
        <v>20</v>
      </c>
      <c r="AI17" s="5"/>
      <c r="AJ17" s="213"/>
      <c r="AK17" s="189"/>
      <c r="AL17" s="21">
        <v>20</v>
      </c>
      <c r="AM17" s="189"/>
      <c r="AN17" s="21">
        <v>20</v>
      </c>
      <c r="AO17" s="70">
        <f t="shared" si="62"/>
        <v>40</v>
      </c>
      <c r="AP17" s="1">
        <f t="shared" si="63"/>
        <v>20</v>
      </c>
      <c r="AQ17" s="5"/>
      <c r="AR17" s="241"/>
      <c r="AS17" s="194"/>
      <c r="AT17" s="20">
        <v>15</v>
      </c>
      <c r="AU17" s="194"/>
      <c r="AV17" s="20">
        <v>15</v>
      </c>
      <c r="AW17" s="70">
        <f t="shared" si="66"/>
        <v>30</v>
      </c>
      <c r="AX17" s="1">
        <f t="shared" si="67"/>
        <v>15</v>
      </c>
      <c r="AY17" s="5"/>
      <c r="AZ17" s="192">
        <v>9</v>
      </c>
      <c r="BA17" s="194">
        <v>15</v>
      </c>
      <c r="BB17" s="21">
        <f t="shared" si="68"/>
        <v>4</v>
      </c>
      <c r="BC17" s="194">
        <v>2300</v>
      </c>
      <c r="BD17" s="21">
        <f t="shared" si="69"/>
        <v>13</v>
      </c>
      <c r="BE17" s="70">
        <f t="shared" si="70"/>
        <v>17</v>
      </c>
      <c r="BF17" s="1">
        <f t="shared" si="71"/>
        <v>10</v>
      </c>
      <c r="BG17" s="5"/>
      <c r="BH17" s="192">
        <v>14</v>
      </c>
      <c r="BI17" s="194">
        <v>7</v>
      </c>
      <c r="BJ17" s="21">
        <f t="shared" si="72"/>
        <v>7</v>
      </c>
      <c r="BK17" s="194">
        <v>5560</v>
      </c>
      <c r="BL17" s="21">
        <f t="shared" si="73"/>
        <v>2</v>
      </c>
      <c r="BM17" s="70">
        <f t="shared" si="74"/>
        <v>9</v>
      </c>
      <c r="BN17" s="1">
        <f t="shared" si="75"/>
        <v>4</v>
      </c>
      <c r="BO17" s="5"/>
      <c r="BP17" s="213">
        <v>26</v>
      </c>
      <c r="BQ17" s="189">
        <v>10</v>
      </c>
      <c r="BR17" s="21">
        <f t="shared" si="76"/>
        <v>2</v>
      </c>
      <c r="BS17" s="189">
        <v>4860</v>
      </c>
      <c r="BT17" s="21">
        <f t="shared" si="77"/>
        <v>6</v>
      </c>
      <c r="BU17" s="70">
        <f t="shared" si="78"/>
        <v>8</v>
      </c>
      <c r="BV17" s="10">
        <f t="shared" si="79"/>
        <v>2</v>
      </c>
      <c r="BW17" s="5"/>
      <c r="BX17" s="192">
        <v>6</v>
      </c>
      <c r="BY17" s="194">
        <v>7</v>
      </c>
      <c r="BZ17" s="21">
        <f t="shared" si="80"/>
        <v>5</v>
      </c>
      <c r="CA17" s="194">
        <v>2140</v>
      </c>
      <c r="CB17" s="21">
        <f t="shared" si="81"/>
        <v>13</v>
      </c>
      <c r="CC17" s="70">
        <f t="shared" si="82"/>
        <v>18</v>
      </c>
      <c r="CD17" s="10">
        <f t="shared" si="83"/>
        <v>9</v>
      </c>
      <c r="CE17" s="5"/>
      <c r="CF17" s="68"/>
      <c r="CG17" s="68"/>
      <c r="CH17" s="21">
        <f t="shared" si="84"/>
        <v>0</v>
      </c>
      <c r="CI17" s="68"/>
      <c r="CJ17" s="21">
        <f t="shared" si="85"/>
        <v>0</v>
      </c>
      <c r="CK17" s="70">
        <f t="shared" si="86"/>
        <v>0</v>
      </c>
      <c r="CL17" s="10">
        <f t="shared" si="87"/>
        <v>1</v>
      </c>
      <c r="CM17" s="5"/>
      <c r="CN17" s="68"/>
      <c r="CO17" s="68"/>
      <c r="CP17" s="21">
        <f t="shared" si="88"/>
        <v>0</v>
      </c>
      <c r="CQ17" s="68"/>
      <c r="CR17" s="21">
        <f t="shared" si="89"/>
        <v>0</v>
      </c>
      <c r="CS17" s="70">
        <f t="shared" si="90"/>
        <v>0</v>
      </c>
      <c r="CT17" s="10">
        <f t="shared" si="91"/>
        <v>1</v>
      </c>
      <c r="CU17" s="5"/>
      <c r="CV17" s="68"/>
      <c r="CW17" s="68"/>
      <c r="CX17" s="21">
        <f t="shared" si="92"/>
        <v>0</v>
      </c>
      <c r="CY17" s="68"/>
      <c r="CZ17" s="21">
        <f t="shared" si="93"/>
        <v>0</v>
      </c>
      <c r="DA17" s="70">
        <f t="shared" si="94"/>
        <v>0</v>
      </c>
      <c r="DB17" s="10">
        <f t="shared" si="95"/>
        <v>1</v>
      </c>
      <c r="DC17" s="7"/>
      <c r="DD17" s="9"/>
      <c r="DE17" s="12">
        <v>14</v>
      </c>
      <c r="DF17" s="12" t="str">
        <v>Ton Nelissen</v>
      </c>
      <c r="DG17" s="35">
        <v>151</v>
      </c>
      <c r="DH17" s="12">
        <v>39</v>
      </c>
      <c r="DI17" s="12">
        <v>32179</v>
      </c>
      <c r="DJ17" s="15">
        <v>-150999961</v>
      </c>
      <c r="DK17" s="15">
        <v>-4529967821</v>
      </c>
      <c r="DL17" s="36"/>
      <c r="DM17" s="51" t="str">
        <f t="shared" si="96"/>
        <v>Josef Schaefer</v>
      </c>
      <c r="DN17" s="14">
        <f t="shared" si="97"/>
        <v>183</v>
      </c>
      <c r="DO17" s="14">
        <f t="shared" si="98"/>
        <v>42</v>
      </c>
      <c r="DP17" s="14">
        <f>SUM('DMV per. 2'!DO17,'DMV per. 2'!ED17)</f>
        <v>18282</v>
      </c>
      <c r="DQ17" s="14">
        <f t="shared" si="99"/>
        <v>-182999958</v>
      </c>
      <c r="DR17" s="14">
        <f t="shared" si="100"/>
        <v>-5489981718</v>
      </c>
      <c r="DS17" s="36"/>
      <c r="DT17" s="5" t="str">
        <v>Ton Nelissen</v>
      </c>
      <c r="DU17" s="5">
        <v>151</v>
      </c>
      <c r="DV17" s="5">
        <v>39</v>
      </c>
      <c r="DW17" s="5">
        <v>32179</v>
      </c>
      <c r="DX17" s="36"/>
      <c r="DY17" s="36"/>
      <c r="DZ17" s="54"/>
      <c r="EA17" s="53" t="str">
        <f t="shared" si="101"/>
        <v>Josef Schaefer</v>
      </c>
      <c r="EB17" s="52">
        <f t="shared" si="102"/>
        <v>183</v>
      </c>
      <c r="EC17" s="4">
        <f t="shared" si="0"/>
        <v>42</v>
      </c>
      <c r="ED17" s="4">
        <f t="shared" si="1"/>
        <v>18240</v>
      </c>
      <c r="EF17" s="3" t="str">
        <f t="shared" si="2"/>
        <v>Josef Schaefer</v>
      </c>
      <c r="EG17" s="23">
        <f t="shared" si="103"/>
        <v>183</v>
      </c>
      <c r="EH17" s="1">
        <f t="shared" si="104"/>
        <v>265</v>
      </c>
      <c r="EI17" s="1">
        <f t="shared" si="3"/>
        <v>42</v>
      </c>
      <c r="EJ17" s="1">
        <f t="shared" si="4"/>
        <v>27</v>
      </c>
      <c r="EK17" s="1">
        <f t="shared" si="5"/>
        <v>34</v>
      </c>
      <c r="EL17" s="1">
        <f t="shared" si="6"/>
        <v>40</v>
      </c>
      <c r="EM17" s="1">
        <f t="shared" si="7"/>
        <v>40</v>
      </c>
      <c r="EN17" s="1">
        <f t="shared" si="8"/>
        <v>30</v>
      </c>
      <c r="EO17" s="1">
        <f t="shared" si="9"/>
        <v>17</v>
      </c>
      <c r="EP17" s="1">
        <f t="shared" si="10"/>
        <v>9</v>
      </c>
      <c r="EQ17" s="1">
        <f t="shared" si="11"/>
        <v>8</v>
      </c>
      <c r="ER17" s="1">
        <f t="shared" si="12"/>
        <v>18</v>
      </c>
      <c r="ES17" s="1">
        <f t="shared" si="13"/>
        <v>0</v>
      </c>
      <c r="ET17" s="2">
        <f t="shared" si="14"/>
        <v>0</v>
      </c>
      <c r="EU17" s="2">
        <f t="shared" si="15"/>
        <v>0</v>
      </c>
      <c r="EW17" s="3" t="str">
        <f t="shared" si="16"/>
        <v>Josef Schaefer</v>
      </c>
      <c r="EX17" s="1">
        <f t="shared" si="17"/>
        <v>42</v>
      </c>
      <c r="EY17" s="16">
        <f t="shared" si="18"/>
        <v>0</v>
      </c>
      <c r="EZ17" s="16">
        <f t="shared" si="19"/>
        <v>3</v>
      </c>
      <c r="FA17" s="16">
        <f t="shared" si="20"/>
        <v>0</v>
      </c>
      <c r="FB17" s="16">
        <f t="shared" si="21"/>
        <v>0</v>
      </c>
      <c r="FC17" s="16">
        <f t="shared" si="22"/>
        <v>0</v>
      </c>
      <c r="FD17" s="16">
        <f t="shared" si="23"/>
        <v>0</v>
      </c>
      <c r="FE17" s="16">
        <f t="shared" si="24"/>
        <v>15</v>
      </c>
      <c r="FF17" s="16">
        <f t="shared" si="25"/>
        <v>7</v>
      </c>
      <c r="FG17" s="16">
        <f t="shared" si="26"/>
        <v>10</v>
      </c>
      <c r="FH17" s="16">
        <f t="shared" si="27"/>
        <v>7</v>
      </c>
      <c r="FI17" s="16">
        <f t="shared" si="28"/>
        <v>0</v>
      </c>
      <c r="FJ17" s="16">
        <f t="shared" si="29"/>
        <v>0</v>
      </c>
      <c r="FK17" s="16">
        <f t="shared" si="30"/>
        <v>0</v>
      </c>
      <c r="FM17" s="3" t="str">
        <f t="shared" si="31"/>
        <v>Josef Schaefer</v>
      </c>
      <c r="FN17" s="1">
        <f t="shared" si="105"/>
        <v>18240</v>
      </c>
      <c r="FO17" s="1">
        <f t="shared" si="32"/>
        <v>0</v>
      </c>
      <c r="FP17" s="1">
        <f t="shared" si="33"/>
        <v>3380</v>
      </c>
      <c r="FQ17" s="1">
        <f t="shared" si="34"/>
        <v>0</v>
      </c>
      <c r="FR17" s="1">
        <f t="shared" si="35"/>
        <v>0</v>
      </c>
      <c r="FS17" s="1">
        <f t="shared" si="36"/>
        <v>0</v>
      </c>
      <c r="FT17" s="16">
        <f t="shared" si="37"/>
        <v>0</v>
      </c>
      <c r="FU17" s="16">
        <f t="shared" si="38"/>
        <v>2300</v>
      </c>
      <c r="FV17" s="16">
        <f t="shared" si="39"/>
        <v>5560</v>
      </c>
      <c r="FW17" s="16">
        <f t="shared" si="40"/>
        <v>4860</v>
      </c>
      <c r="FX17" s="16">
        <f t="shared" si="41"/>
        <v>2140</v>
      </c>
      <c r="FY17" s="16">
        <f t="shared" si="42"/>
        <v>0</v>
      </c>
      <c r="FZ17" s="16">
        <f t="shared" si="106"/>
        <v>0</v>
      </c>
      <c r="GA17" s="16">
        <f t="shared" si="43"/>
        <v>0</v>
      </c>
      <c r="GC17" s="204" t="str">
        <f>'DMV per. 1'!B17</f>
        <v>Josef Schaefer</v>
      </c>
      <c r="GD17" s="1">
        <f t="shared" si="107"/>
        <v>0</v>
      </c>
      <c r="GE17" s="1">
        <f t="shared" si="108"/>
        <v>1</v>
      </c>
      <c r="GF17" s="1">
        <f t="shared" si="109"/>
        <v>0</v>
      </c>
      <c r="GG17" s="1">
        <f t="shared" si="110"/>
        <v>0</v>
      </c>
      <c r="GH17" s="1">
        <f t="shared" si="111"/>
        <v>0</v>
      </c>
      <c r="GI17" s="1">
        <f t="shared" si="112"/>
        <v>0</v>
      </c>
      <c r="GJ17" s="1">
        <f t="shared" si="113"/>
        <v>1</v>
      </c>
      <c r="GK17" s="1">
        <f t="shared" si="114"/>
        <v>1</v>
      </c>
      <c r="GL17" s="1">
        <f t="shared" si="115"/>
        <v>1</v>
      </c>
      <c r="GM17" s="1">
        <f t="shared" si="116"/>
        <v>1</v>
      </c>
      <c r="GN17" s="1">
        <f t="shared" si="117"/>
        <v>0</v>
      </c>
      <c r="GO17" s="1">
        <f t="shared" si="118"/>
        <v>0</v>
      </c>
      <c r="GP17" s="1">
        <f t="shared" si="119"/>
        <v>0</v>
      </c>
      <c r="GQ17" s="157">
        <f t="shared" si="120"/>
        <v>5</v>
      </c>
    </row>
    <row r="18" spans="1:199" ht="15.75" x14ac:dyDescent="0.25">
      <c r="A18" s="183">
        <v>15</v>
      </c>
      <c r="B18" s="86" t="str">
        <f>'DMV per. 1'!B18</f>
        <v>Karel Achten</v>
      </c>
      <c r="C18" s="6"/>
      <c r="D18" s="213">
        <v>32</v>
      </c>
      <c r="E18" s="189">
        <v>8</v>
      </c>
      <c r="F18" s="21">
        <f t="shared" si="44"/>
        <v>9</v>
      </c>
      <c r="G18" s="189">
        <v>2180</v>
      </c>
      <c r="H18" s="21">
        <f t="shared" si="45"/>
        <v>16</v>
      </c>
      <c r="I18" s="70">
        <f t="shared" si="46"/>
        <v>25</v>
      </c>
      <c r="J18" s="1">
        <f t="shared" si="47"/>
        <v>13</v>
      </c>
      <c r="K18" s="5"/>
      <c r="L18" s="213"/>
      <c r="M18" s="189"/>
      <c r="N18" s="21">
        <v>18</v>
      </c>
      <c r="O18" s="189"/>
      <c r="P18" s="21">
        <v>18</v>
      </c>
      <c r="Q18" s="70">
        <f t="shared" si="50"/>
        <v>36</v>
      </c>
      <c r="R18" s="1">
        <f t="shared" si="51"/>
        <v>18</v>
      </c>
      <c r="S18" s="5"/>
      <c r="T18" s="213">
        <v>1</v>
      </c>
      <c r="U18" s="189">
        <v>0</v>
      </c>
      <c r="V18" s="21">
        <f t="shared" si="52"/>
        <v>17</v>
      </c>
      <c r="W18" s="189">
        <v>0</v>
      </c>
      <c r="X18" s="21">
        <f t="shared" si="53"/>
        <v>17</v>
      </c>
      <c r="Y18" s="70">
        <f t="shared" si="54"/>
        <v>34</v>
      </c>
      <c r="Z18" s="1">
        <f t="shared" si="55"/>
        <v>17</v>
      </c>
      <c r="AA18" s="5"/>
      <c r="AB18" s="213">
        <v>27</v>
      </c>
      <c r="AC18" s="189">
        <v>3</v>
      </c>
      <c r="AD18" s="21">
        <f t="shared" si="56"/>
        <v>15</v>
      </c>
      <c r="AE18" s="189">
        <v>5000</v>
      </c>
      <c r="AF18" s="21">
        <f t="shared" si="57"/>
        <v>3</v>
      </c>
      <c r="AG18" s="70">
        <f t="shared" si="58"/>
        <v>18</v>
      </c>
      <c r="AH18" s="1">
        <f t="shared" si="59"/>
        <v>10</v>
      </c>
      <c r="AI18" s="5"/>
      <c r="AJ18" s="213">
        <v>11</v>
      </c>
      <c r="AK18" s="189">
        <v>4</v>
      </c>
      <c r="AL18" s="21">
        <f t="shared" si="60"/>
        <v>9</v>
      </c>
      <c r="AM18" s="189">
        <v>2040</v>
      </c>
      <c r="AN18" s="21">
        <f t="shared" si="61"/>
        <v>13</v>
      </c>
      <c r="AO18" s="70">
        <f t="shared" si="62"/>
        <v>22</v>
      </c>
      <c r="AP18" s="1">
        <f t="shared" si="63"/>
        <v>11</v>
      </c>
      <c r="AQ18" s="5"/>
      <c r="AR18" s="192"/>
      <c r="AS18" s="194"/>
      <c r="AT18" s="20">
        <v>15</v>
      </c>
      <c r="AU18" s="194"/>
      <c r="AV18" s="20">
        <v>15</v>
      </c>
      <c r="AW18" s="70">
        <f t="shared" si="66"/>
        <v>30</v>
      </c>
      <c r="AX18" s="1">
        <f t="shared" si="67"/>
        <v>15</v>
      </c>
      <c r="AY18" s="5"/>
      <c r="AZ18" s="192">
        <v>14</v>
      </c>
      <c r="BA18" s="194">
        <v>6</v>
      </c>
      <c r="BB18" s="21">
        <f t="shared" si="68"/>
        <v>11</v>
      </c>
      <c r="BC18" s="194">
        <v>3260</v>
      </c>
      <c r="BD18" s="21">
        <f t="shared" si="69"/>
        <v>8</v>
      </c>
      <c r="BE18" s="70">
        <f t="shared" si="70"/>
        <v>19</v>
      </c>
      <c r="BF18" s="1">
        <f t="shared" si="71"/>
        <v>11</v>
      </c>
      <c r="BG18" s="5"/>
      <c r="BH18" s="192">
        <v>29</v>
      </c>
      <c r="BI18" s="194">
        <v>3</v>
      </c>
      <c r="BJ18" s="21">
        <f t="shared" si="72"/>
        <v>18</v>
      </c>
      <c r="BK18" s="194">
        <v>2120</v>
      </c>
      <c r="BL18" s="21">
        <f t="shared" si="73"/>
        <v>14</v>
      </c>
      <c r="BM18" s="70">
        <f t="shared" si="74"/>
        <v>32</v>
      </c>
      <c r="BN18" s="1">
        <f t="shared" si="75"/>
        <v>18</v>
      </c>
      <c r="BO18" s="5"/>
      <c r="BP18" s="213">
        <v>10</v>
      </c>
      <c r="BQ18" s="189">
        <v>7</v>
      </c>
      <c r="BR18" s="21">
        <f t="shared" si="76"/>
        <v>8</v>
      </c>
      <c r="BS18" s="189">
        <v>1980</v>
      </c>
      <c r="BT18" s="21">
        <f t="shared" si="77"/>
        <v>17</v>
      </c>
      <c r="BU18" s="70">
        <f t="shared" si="78"/>
        <v>25</v>
      </c>
      <c r="BV18" s="10">
        <f t="shared" si="79"/>
        <v>14</v>
      </c>
      <c r="BW18" s="5"/>
      <c r="BX18" s="192">
        <v>8</v>
      </c>
      <c r="BY18" s="194">
        <v>4</v>
      </c>
      <c r="BZ18" s="21">
        <f t="shared" si="80"/>
        <v>10</v>
      </c>
      <c r="CA18" s="194">
        <v>3440</v>
      </c>
      <c r="CB18" s="21">
        <f t="shared" si="81"/>
        <v>10</v>
      </c>
      <c r="CC18" s="70">
        <f t="shared" si="82"/>
        <v>20</v>
      </c>
      <c r="CD18" s="10">
        <f t="shared" si="83"/>
        <v>12</v>
      </c>
      <c r="CE18" s="5"/>
      <c r="CF18" s="68"/>
      <c r="CG18" s="68"/>
      <c r="CH18" s="21">
        <f t="shared" si="84"/>
        <v>0</v>
      </c>
      <c r="CI18" s="68"/>
      <c r="CJ18" s="21">
        <f t="shared" si="85"/>
        <v>0</v>
      </c>
      <c r="CK18" s="70">
        <f t="shared" si="86"/>
        <v>0</v>
      </c>
      <c r="CL18" s="10">
        <f t="shared" si="87"/>
        <v>1</v>
      </c>
      <c r="CM18" s="5"/>
      <c r="CN18" s="68"/>
      <c r="CO18" s="68"/>
      <c r="CP18" s="21">
        <f t="shared" si="88"/>
        <v>0</v>
      </c>
      <c r="CQ18" s="68"/>
      <c r="CR18" s="21">
        <f t="shared" si="89"/>
        <v>0</v>
      </c>
      <c r="CS18" s="70">
        <f t="shared" si="90"/>
        <v>0</v>
      </c>
      <c r="CT18" s="10">
        <f t="shared" si="91"/>
        <v>1</v>
      </c>
      <c r="CU18" s="5"/>
      <c r="CV18" s="68"/>
      <c r="CW18" s="68"/>
      <c r="CX18" s="21">
        <f t="shared" si="92"/>
        <v>0</v>
      </c>
      <c r="CY18" s="68"/>
      <c r="CZ18" s="21">
        <f t="shared" si="93"/>
        <v>0</v>
      </c>
      <c r="DA18" s="70">
        <f t="shared" si="94"/>
        <v>0</v>
      </c>
      <c r="DB18" s="10">
        <f t="shared" si="95"/>
        <v>1</v>
      </c>
      <c r="DC18" s="7"/>
      <c r="DD18" s="9"/>
      <c r="DE18" s="12">
        <v>15</v>
      </c>
      <c r="DF18" s="12" t="str">
        <v>Theo Litjens</v>
      </c>
      <c r="DG18" s="35">
        <v>152</v>
      </c>
      <c r="DH18" s="12">
        <v>51</v>
      </c>
      <c r="DI18" s="12">
        <v>24271</v>
      </c>
      <c r="DJ18" s="15">
        <v>-151999949</v>
      </c>
      <c r="DK18" s="15">
        <v>-4559975729</v>
      </c>
      <c r="DL18" s="36"/>
      <c r="DM18" s="51" t="str">
        <f t="shared" si="96"/>
        <v>Karel Achten</v>
      </c>
      <c r="DN18" s="14">
        <f t="shared" si="97"/>
        <v>191</v>
      </c>
      <c r="DO18" s="14">
        <f t="shared" si="98"/>
        <v>35</v>
      </c>
      <c r="DP18" s="14">
        <f>SUM('DMV per. 2'!DO18,'DMV per. 2'!ED18)</f>
        <v>20055</v>
      </c>
      <c r="DQ18" s="14">
        <f t="shared" si="99"/>
        <v>-190999965</v>
      </c>
      <c r="DR18" s="14">
        <f t="shared" si="100"/>
        <v>-5729979945</v>
      </c>
      <c r="DS18" s="36"/>
      <c r="DT18" s="5" t="str">
        <v>Theo Litjens</v>
      </c>
      <c r="DU18" s="5">
        <v>152</v>
      </c>
      <c r="DV18" s="5">
        <v>51</v>
      </c>
      <c r="DW18" s="5">
        <v>24271</v>
      </c>
      <c r="DX18" s="36"/>
      <c r="DY18" s="36"/>
      <c r="DZ18" s="54"/>
      <c r="EA18" s="53" t="str">
        <f t="shared" si="101"/>
        <v>Karel Achten</v>
      </c>
      <c r="EB18" s="52">
        <f t="shared" si="102"/>
        <v>191</v>
      </c>
      <c r="EC18" s="4">
        <f t="shared" si="0"/>
        <v>35</v>
      </c>
      <c r="ED18" s="4">
        <f t="shared" si="1"/>
        <v>20020</v>
      </c>
      <c r="EF18" s="3" t="str">
        <f t="shared" si="2"/>
        <v>Karel Achten</v>
      </c>
      <c r="EG18" s="23">
        <f t="shared" si="103"/>
        <v>191</v>
      </c>
      <c r="EH18" s="1">
        <f t="shared" si="104"/>
        <v>261</v>
      </c>
      <c r="EI18" s="1">
        <f t="shared" si="3"/>
        <v>25</v>
      </c>
      <c r="EJ18" s="1">
        <f t="shared" si="4"/>
        <v>36</v>
      </c>
      <c r="EK18" s="1">
        <f t="shared" si="5"/>
        <v>34</v>
      </c>
      <c r="EL18" s="1">
        <f t="shared" si="6"/>
        <v>18</v>
      </c>
      <c r="EM18" s="1">
        <f t="shared" si="7"/>
        <v>22</v>
      </c>
      <c r="EN18" s="1">
        <f t="shared" si="8"/>
        <v>30</v>
      </c>
      <c r="EO18" s="1">
        <f t="shared" si="9"/>
        <v>19</v>
      </c>
      <c r="EP18" s="1">
        <f t="shared" si="10"/>
        <v>32</v>
      </c>
      <c r="EQ18" s="1">
        <f t="shared" si="11"/>
        <v>25</v>
      </c>
      <c r="ER18" s="1">
        <f t="shared" si="12"/>
        <v>20</v>
      </c>
      <c r="ES18" s="1">
        <f t="shared" si="13"/>
        <v>0</v>
      </c>
      <c r="ET18" s="2">
        <f t="shared" si="14"/>
        <v>0</v>
      </c>
      <c r="EU18" s="2">
        <f t="shared" si="15"/>
        <v>0</v>
      </c>
      <c r="EW18" s="3" t="str">
        <f t="shared" si="16"/>
        <v>Karel Achten</v>
      </c>
      <c r="EX18" s="1">
        <f t="shared" si="17"/>
        <v>35</v>
      </c>
      <c r="EY18" s="16">
        <f t="shared" si="18"/>
        <v>8</v>
      </c>
      <c r="EZ18" s="16">
        <f t="shared" si="19"/>
        <v>0</v>
      </c>
      <c r="FA18" s="16">
        <f t="shared" si="20"/>
        <v>0</v>
      </c>
      <c r="FB18" s="16">
        <f t="shared" si="21"/>
        <v>3</v>
      </c>
      <c r="FC18" s="16">
        <f t="shared" si="22"/>
        <v>4</v>
      </c>
      <c r="FD18" s="16">
        <f t="shared" si="23"/>
        <v>0</v>
      </c>
      <c r="FE18" s="16">
        <f t="shared" si="24"/>
        <v>6</v>
      </c>
      <c r="FF18" s="16">
        <f t="shared" si="25"/>
        <v>3</v>
      </c>
      <c r="FG18" s="16">
        <f t="shared" si="26"/>
        <v>7</v>
      </c>
      <c r="FH18" s="16">
        <f t="shared" si="27"/>
        <v>4</v>
      </c>
      <c r="FI18" s="16">
        <f t="shared" si="28"/>
        <v>0</v>
      </c>
      <c r="FJ18" s="16">
        <f t="shared" si="29"/>
        <v>0</v>
      </c>
      <c r="FK18" s="16">
        <f t="shared" si="30"/>
        <v>0</v>
      </c>
      <c r="FM18" s="3" t="str">
        <f t="shared" si="31"/>
        <v>Karel Achten</v>
      </c>
      <c r="FN18" s="1">
        <f t="shared" si="105"/>
        <v>20020</v>
      </c>
      <c r="FO18" s="1">
        <f t="shared" si="32"/>
        <v>2180</v>
      </c>
      <c r="FP18" s="1">
        <f t="shared" si="33"/>
        <v>0</v>
      </c>
      <c r="FQ18" s="1">
        <f t="shared" si="34"/>
        <v>0</v>
      </c>
      <c r="FR18" s="1">
        <f t="shared" si="35"/>
        <v>5000</v>
      </c>
      <c r="FS18" s="1">
        <f t="shared" si="36"/>
        <v>2040</v>
      </c>
      <c r="FT18" s="16">
        <f t="shared" si="37"/>
        <v>0</v>
      </c>
      <c r="FU18" s="16">
        <f t="shared" si="38"/>
        <v>3260</v>
      </c>
      <c r="FV18" s="16">
        <f t="shared" si="39"/>
        <v>2120</v>
      </c>
      <c r="FW18" s="16">
        <f t="shared" si="40"/>
        <v>1980</v>
      </c>
      <c r="FX18" s="16">
        <f t="shared" si="41"/>
        <v>3440</v>
      </c>
      <c r="FY18" s="16">
        <f t="shared" si="42"/>
        <v>0</v>
      </c>
      <c r="FZ18" s="16">
        <f t="shared" si="106"/>
        <v>0</v>
      </c>
      <c r="GA18" s="16">
        <f t="shared" si="43"/>
        <v>0</v>
      </c>
      <c r="GC18" s="204" t="str">
        <f>'DMV per. 1'!B18</f>
        <v>Karel Achten</v>
      </c>
      <c r="GD18" s="1">
        <f t="shared" si="107"/>
        <v>1</v>
      </c>
      <c r="GE18" s="1">
        <f t="shared" si="108"/>
        <v>0</v>
      </c>
      <c r="GF18" s="1">
        <f t="shared" si="109"/>
        <v>1</v>
      </c>
      <c r="GG18" s="1">
        <f t="shared" si="110"/>
        <v>1</v>
      </c>
      <c r="GH18" s="1">
        <f t="shared" si="111"/>
        <v>1</v>
      </c>
      <c r="GI18" s="1">
        <f t="shared" si="112"/>
        <v>0</v>
      </c>
      <c r="GJ18" s="1">
        <f t="shared" si="113"/>
        <v>1</v>
      </c>
      <c r="GK18" s="1">
        <f t="shared" si="114"/>
        <v>1</v>
      </c>
      <c r="GL18" s="1">
        <f t="shared" si="115"/>
        <v>1</v>
      </c>
      <c r="GM18" s="1">
        <f t="shared" si="116"/>
        <v>1</v>
      </c>
      <c r="GN18" s="1">
        <f t="shared" si="117"/>
        <v>0</v>
      </c>
      <c r="GO18" s="1">
        <f t="shared" si="118"/>
        <v>0</v>
      </c>
      <c r="GP18" s="1">
        <f t="shared" si="119"/>
        <v>0</v>
      </c>
      <c r="GQ18" s="157">
        <f t="shared" si="120"/>
        <v>8</v>
      </c>
    </row>
    <row r="19" spans="1:199" ht="15.75" x14ac:dyDescent="0.25">
      <c r="A19" s="183">
        <v>16</v>
      </c>
      <c r="B19" s="86" t="str">
        <f>'DMV per. 1'!B19</f>
        <v>Mart o/h Roodt</v>
      </c>
      <c r="C19" s="6"/>
      <c r="D19" s="213">
        <v>9</v>
      </c>
      <c r="E19" s="189">
        <v>10</v>
      </c>
      <c r="F19" s="21">
        <f t="shared" si="44"/>
        <v>6</v>
      </c>
      <c r="G19" s="189">
        <v>10800</v>
      </c>
      <c r="H19" s="21">
        <f t="shared" si="45"/>
        <v>1</v>
      </c>
      <c r="I19" s="70">
        <f t="shared" si="46"/>
        <v>7</v>
      </c>
      <c r="J19" s="1">
        <f t="shared" si="47"/>
        <v>2</v>
      </c>
      <c r="K19" s="5"/>
      <c r="L19" s="213">
        <v>4</v>
      </c>
      <c r="M19" s="189">
        <v>8</v>
      </c>
      <c r="N19" s="21">
        <f t="shared" si="48"/>
        <v>4</v>
      </c>
      <c r="O19" s="189">
        <v>6040</v>
      </c>
      <c r="P19" s="21">
        <f t="shared" si="49"/>
        <v>7</v>
      </c>
      <c r="Q19" s="70">
        <f t="shared" si="50"/>
        <v>11</v>
      </c>
      <c r="R19" s="1">
        <f t="shared" si="51"/>
        <v>6</v>
      </c>
      <c r="S19" s="5"/>
      <c r="T19" s="213">
        <v>23</v>
      </c>
      <c r="U19" s="189">
        <v>3</v>
      </c>
      <c r="V19" s="21">
        <f t="shared" si="52"/>
        <v>11</v>
      </c>
      <c r="W19" s="189">
        <v>1960</v>
      </c>
      <c r="X19" s="21">
        <f t="shared" si="53"/>
        <v>12</v>
      </c>
      <c r="Y19" s="70">
        <f t="shared" si="54"/>
        <v>23</v>
      </c>
      <c r="Z19" s="1">
        <f t="shared" si="55"/>
        <v>12</v>
      </c>
      <c r="AA19" s="5"/>
      <c r="AB19" s="213">
        <v>3</v>
      </c>
      <c r="AC19" s="189">
        <v>0</v>
      </c>
      <c r="AD19" s="21">
        <f t="shared" si="56"/>
        <v>18</v>
      </c>
      <c r="AE19" s="189">
        <v>0</v>
      </c>
      <c r="AF19" s="21">
        <f t="shared" si="57"/>
        <v>18</v>
      </c>
      <c r="AG19" s="70">
        <f t="shared" si="58"/>
        <v>36</v>
      </c>
      <c r="AH19" s="1">
        <f t="shared" si="59"/>
        <v>18</v>
      </c>
      <c r="AI19" s="5"/>
      <c r="AJ19" s="213">
        <v>6</v>
      </c>
      <c r="AK19" s="189">
        <v>4</v>
      </c>
      <c r="AL19" s="21">
        <f t="shared" si="60"/>
        <v>9</v>
      </c>
      <c r="AM19" s="189">
        <v>3340</v>
      </c>
      <c r="AN19" s="21">
        <f t="shared" si="61"/>
        <v>8</v>
      </c>
      <c r="AO19" s="70">
        <f t="shared" si="62"/>
        <v>17</v>
      </c>
      <c r="AP19" s="1">
        <f t="shared" si="63"/>
        <v>9</v>
      </c>
      <c r="AQ19" s="5"/>
      <c r="AR19" s="192">
        <v>8</v>
      </c>
      <c r="AS19" s="194">
        <v>10</v>
      </c>
      <c r="AT19" s="21">
        <f t="shared" si="64"/>
        <v>4</v>
      </c>
      <c r="AU19" s="194">
        <v>2160</v>
      </c>
      <c r="AV19" s="21">
        <f t="shared" si="65"/>
        <v>12</v>
      </c>
      <c r="AW19" s="70">
        <f t="shared" si="66"/>
        <v>16</v>
      </c>
      <c r="AX19" s="1">
        <f t="shared" si="67"/>
        <v>8</v>
      </c>
      <c r="AY19" s="5"/>
      <c r="AZ19" s="192">
        <v>21</v>
      </c>
      <c r="BA19" s="194">
        <v>4</v>
      </c>
      <c r="BB19" s="21">
        <f t="shared" si="68"/>
        <v>14</v>
      </c>
      <c r="BC19" s="194">
        <v>2340</v>
      </c>
      <c r="BD19" s="21">
        <f t="shared" si="69"/>
        <v>12</v>
      </c>
      <c r="BE19" s="70">
        <f t="shared" si="70"/>
        <v>26</v>
      </c>
      <c r="BF19" s="1">
        <f t="shared" si="71"/>
        <v>15</v>
      </c>
      <c r="BG19" s="5"/>
      <c r="BH19" s="192">
        <v>28</v>
      </c>
      <c r="BI19" s="194">
        <v>5</v>
      </c>
      <c r="BJ19" s="21">
        <f t="shared" si="72"/>
        <v>12</v>
      </c>
      <c r="BK19" s="194">
        <v>2680</v>
      </c>
      <c r="BL19" s="21">
        <f t="shared" si="73"/>
        <v>11</v>
      </c>
      <c r="BM19" s="70">
        <f t="shared" si="74"/>
        <v>23</v>
      </c>
      <c r="BN19" s="1">
        <f t="shared" si="75"/>
        <v>10</v>
      </c>
      <c r="BO19" s="5"/>
      <c r="BP19" s="213">
        <v>25</v>
      </c>
      <c r="BQ19" s="189">
        <v>4</v>
      </c>
      <c r="BR19" s="21">
        <f t="shared" si="76"/>
        <v>13</v>
      </c>
      <c r="BS19" s="189">
        <v>3740</v>
      </c>
      <c r="BT19" s="21">
        <f t="shared" si="77"/>
        <v>8</v>
      </c>
      <c r="BU19" s="70">
        <f t="shared" si="78"/>
        <v>21</v>
      </c>
      <c r="BV19" s="10">
        <f t="shared" si="79"/>
        <v>11</v>
      </c>
      <c r="BW19" s="5"/>
      <c r="BX19" s="192">
        <v>28</v>
      </c>
      <c r="BY19" s="194">
        <v>2</v>
      </c>
      <c r="BZ19" s="21">
        <f t="shared" si="80"/>
        <v>14</v>
      </c>
      <c r="CA19" s="194">
        <v>5220</v>
      </c>
      <c r="CB19" s="21">
        <f t="shared" si="81"/>
        <v>5</v>
      </c>
      <c r="CC19" s="70">
        <f t="shared" si="82"/>
        <v>19</v>
      </c>
      <c r="CD19" s="10">
        <f t="shared" si="83"/>
        <v>10</v>
      </c>
      <c r="CE19" s="5"/>
      <c r="CF19" s="68"/>
      <c r="CG19" s="68"/>
      <c r="CH19" s="21">
        <f t="shared" si="84"/>
        <v>0</v>
      </c>
      <c r="CI19" s="68"/>
      <c r="CJ19" s="21">
        <f t="shared" si="85"/>
        <v>0</v>
      </c>
      <c r="CK19" s="70">
        <f t="shared" si="86"/>
        <v>0</v>
      </c>
      <c r="CL19" s="10">
        <f t="shared" si="87"/>
        <v>1</v>
      </c>
      <c r="CM19" s="5"/>
      <c r="CN19" s="68"/>
      <c r="CO19" s="68"/>
      <c r="CP19" s="21">
        <f t="shared" si="88"/>
        <v>0</v>
      </c>
      <c r="CQ19" s="68"/>
      <c r="CR19" s="21">
        <f t="shared" si="89"/>
        <v>0</v>
      </c>
      <c r="CS19" s="70">
        <f t="shared" si="90"/>
        <v>0</v>
      </c>
      <c r="CT19" s="10">
        <f t="shared" si="91"/>
        <v>1</v>
      </c>
      <c r="CU19" s="5"/>
      <c r="CV19" s="68"/>
      <c r="CW19" s="68"/>
      <c r="CX19" s="21">
        <f t="shared" si="92"/>
        <v>0</v>
      </c>
      <c r="CY19" s="68"/>
      <c r="CZ19" s="21">
        <f t="shared" si="93"/>
        <v>0</v>
      </c>
      <c r="DA19" s="70">
        <f t="shared" si="94"/>
        <v>0</v>
      </c>
      <c r="DB19" s="10">
        <f t="shared" si="95"/>
        <v>1</v>
      </c>
      <c r="DC19" s="7"/>
      <c r="DD19" s="9"/>
      <c r="DE19" s="12">
        <v>16</v>
      </c>
      <c r="DF19" s="12" t="str">
        <v>Josef Schaefer</v>
      </c>
      <c r="DG19" s="35">
        <v>183</v>
      </c>
      <c r="DH19" s="12">
        <v>42</v>
      </c>
      <c r="DI19" s="12">
        <v>18282</v>
      </c>
      <c r="DJ19" s="15">
        <v>-182999958</v>
      </c>
      <c r="DK19" s="15">
        <v>-5489981718</v>
      </c>
      <c r="DL19" s="36"/>
      <c r="DM19" s="51" t="str">
        <f t="shared" si="96"/>
        <v>Mart o/h Roodt</v>
      </c>
      <c r="DN19" s="14">
        <f t="shared" si="97"/>
        <v>137</v>
      </c>
      <c r="DO19" s="14">
        <f t="shared" si="98"/>
        <v>50</v>
      </c>
      <c r="DP19" s="14">
        <f>SUM('DMV per. 2'!DO19,'DMV per. 2'!ED19)</f>
        <v>38330</v>
      </c>
      <c r="DQ19" s="14">
        <f t="shared" si="99"/>
        <v>-136999950</v>
      </c>
      <c r="DR19" s="14">
        <f t="shared" si="100"/>
        <v>-4109961670</v>
      </c>
      <c r="DS19" s="36"/>
      <c r="DT19" s="5" t="str">
        <v>Josef Schaefer</v>
      </c>
      <c r="DU19" s="5">
        <v>183</v>
      </c>
      <c r="DV19" s="5">
        <v>42</v>
      </c>
      <c r="DW19" s="5">
        <v>18282</v>
      </c>
      <c r="DX19" s="36"/>
      <c r="DY19" s="36"/>
      <c r="DZ19" s="54"/>
      <c r="EA19" s="53" t="str">
        <f t="shared" si="101"/>
        <v>Mart o/h Roodt</v>
      </c>
      <c r="EB19" s="52">
        <f t="shared" si="102"/>
        <v>137</v>
      </c>
      <c r="EC19" s="4">
        <f t="shared" si="0"/>
        <v>50</v>
      </c>
      <c r="ED19" s="4">
        <f t="shared" si="1"/>
        <v>38280</v>
      </c>
      <c r="EF19" s="3" t="str">
        <f t="shared" si="2"/>
        <v>Mart o/h Roodt</v>
      </c>
      <c r="EG19" s="23">
        <f t="shared" si="103"/>
        <v>137</v>
      </c>
      <c r="EH19" s="1">
        <f t="shared" si="104"/>
        <v>199</v>
      </c>
      <c r="EI19" s="1">
        <f t="shared" si="3"/>
        <v>7</v>
      </c>
      <c r="EJ19" s="1">
        <f t="shared" si="4"/>
        <v>11</v>
      </c>
      <c r="EK19" s="1">
        <f t="shared" si="5"/>
        <v>23</v>
      </c>
      <c r="EL19" s="1">
        <f t="shared" si="6"/>
        <v>36</v>
      </c>
      <c r="EM19" s="1">
        <f t="shared" si="7"/>
        <v>17</v>
      </c>
      <c r="EN19" s="1">
        <f t="shared" si="8"/>
        <v>16</v>
      </c>
      <c r="EO19" s="1">
        <f t="shared" si="9"/>
        <v>26</v>
      </c>
      <c r="EP19" s="1">
        <f t="shared" si="10"/>
        <v>23</v>
      </c>
      <c r="EQ19" s="1">
        <f t="shared" si="11"/>
        <v>21</v>
      </c>
      <c r="ER19" s="1">
        <f t="shared" si="12"/>
        <v>19</v>
      </c>
      <c r="ES19" s="1">
        <f t="shared" si="13"/>
        <v>0</v>
      </c>
      <c r="ET19" s="2">
        <f t="shared" si="14"/>
        <v>0</v>
      </c>
      <c r="EU19" s="2">
        <f t="shared" si="15"/>
        <v>0</v>
      </c>
      <c r="EW19" s="3" t="str">
        <f t="shared" si="16"/>
        <v>Mart o/h Roodt</v>
      </c>
      <c r="EX19" s="1">
        <f t="shared" si="17"/>
        <v>50</v>
      </c>
      <c r="EY19" s="16">
        <f t="shared" si="18"/>
        <v>10</v>
      </c>
      <c r="EZ19" s="16">
        <f t="shared" si="19"/>
        <v>8</v>
      </c>
      <c r="FA19" s="16">
        <f t="shared" si="20"/>
        <v>3</v>
      </c>
      <c r="FB19" s="16">
        <f t="shared" si="21"/>
        <v>0</v>
      </c>
      <c r="FC19" s="16">
        <f t="shared" si="22"/>
        <v>4</v>
      </c>
      <c r="FD19" s="16">
        <f t="shared" si="23"/>
        <v>10</v>
      </c>
      <c r="FE19" s="16">
        <f t="shared" si="24"/>
        <v>4</v>
      </c>
      <c r="FF19" s="16">
        <f t="shared" si="25"/>
        <v>5</v>
      </c>
      <c r="FG19" s="16">
        <f t="shared" si="26"/>
        <v>4</v>
      </c>
      <c r="FH19" s="16">
        <f t="shared" si="27"/>
        <v>2</v>
      </c>
      <c r="FI19" s="16">
        <f t="shared" si="28"/>
        <v>0</v>
      </c>
      <c r="FJ19" s="16">
        <f t="shared" si="29"/>
        <v>0</v>
      </c>
      <c r="FK19" s="16">
        <f t="shared" si="30"/>
        <v>0</v>
      </c>
      <c r="FM19" s="3" t="str">
        <f t="shared" si="31"/>
        <v>Mart o/h Roodt</v>
      </c>
      <c r="FN19" s="1">
        <f t="shared" si="105"/>
        <v>38280</v>
      </c>
      <c r="FO19" s="1">
        <f t="shared" si="32"/>
        <v>10800</v>
      </c>
      <c r="FP19" s="1">
        <f t="shared" si="33"/>
        <v>6040</v>
      </c>
      <c r="FQ19" s="1">
        <f t="shared" si="34"/>
        <v>1960</v>
      </c>
      <c r="FR19" s="1">
        <f t="shared" si="35"/>
        <v>0</v>
      </c>
      <c r="FS19" s="1">
        <f t="shared" si="36"/>
        <v>3340</v>
      </c>
      <c r="FT19" s="16">
        <f t="shared" si="37"/>
        <v>2160</v>
      </c>
      <c r="FU19" s="16">
        <f t="shared" si="38"/>
        <v>2340</v>
      </c>
      <c r="FV19" s="16">
        <f t="shared" si="39"/>
        <v>2680</v>
      </c>
      <c r="FW19" s="16">
        <f t="shared" si="40"/>
        <v>3740</v>
      </c>
      <c r="FX19" s="16">
        <f t="shared" si="41"/>
        <v>5220</v>
      </c>
      <c r="FY19" s="16">
        <f t="shared" si="42"/>
        <v>0</v>
      </c>
      <c r="FZ19" s="16">
        <f t="shared" si="106"/>
        <v>0</v>
      </c>
      <c r="GA19" s="16">
        <f t="shared" si="43"/>
        <v>0</v>
      </c>
      <c r="GC19" s="204" t="str">
        <f>'DMV per. 1'!B19</f>
        <v>Mart o/h Roodt</v>
      </c>
      <c r="GD19" s="1">
        <f t="shared" si="107"/>
        <v>1</v>
      </c>
      <c r="GE19" s="1">
        <f t="shared" si="108"/>
        <v>1</v>
      </c>
      <c r="GF19" s="1">
        <f t="shared" si="109"/>
        <v>1</v>
      </c>
      <c r="GG19" s="1">
        <f t="shared" si="110"/>
        <v>1</v>
      </c>
      <c r="GH19" s="1">
        <f t="shared" si="111"/>
        <v>1</v>
      </c>
      <c r="GI19" s="1">
        <f t="shared" si="112"/>
        <v>1</v>
      </c>
      <c r="GJ19" s="1">
        <f t="shared" si="113"/>
        <v>1</v>
      </c>
      <c r="GK19" s="1">
        <f t="shared" si="114"/>
        <v>1</v>
      </c>
      <c r="GL19" s="1">
        <f t="shared" si="115"/>
        <v>1</v>
      </c>
      <c r="GM19" s="1">
        <f t="shared" si="116"/>
        <v>1</v>
      </c>
      <c r="GN19" s="1">
        <f t="shared" si="117"/>
        <v>0</v>
      </c>
      <c r="GO19" s="1">
        <f t="shared" si="118"/>
        <v>0</v>
      </c>
      <c r="GP19" s="1">
        <f t="shared" si="119"/>
        <v>0</v>
      </c>
      <c r="GQ19" s="157">
        <f t="shared" si="120"/>
        <v>10</v>
      </c>
    </row>
    <row r="20" spans="1:199" ht="15.75" x14ac:dyDescent="0.25">
      <c r="A20" s="183">
        <v>17</v>
      </c>
      <c r="B20" s="86" t="str">
        <f>'DMV per. 1'!B20</f>
        <v>Sjra Janssen</v>
      </c>
      <c r="C20" s="6"/>
      <c r="D20" s="213">
        <v>6</v>
      </c>
      <c r="E20" s="189">
        <v>7</v>
      </c>
      <c r="F20" s="21">
        <f t="shared" si="44"/>
        <v>11</v>
      </c>
      <c r="G20" s="189">
        <v>4600</v>
      </c>
      <c r="H20" s="21">
        <f t="shared" si="45"/>
        <v>7</v>
      </c>
      <c r="I20" s="70">
        <f t="shared" si="46"/>
        <v>18</v>
      </c>
      <c r="J20" s="1">
        <f t="shared" si="47"/>
        <v>10</v>
      </c>
      <c r="K20" s="5"/>
      <c r="L20" s="213">
        <v>11</v>
      </c>
      <c r="M20" s="189">
        <v>4</v>
      </c>
      <c r="N20" s="21">
        <f t="shared" si="48"/>
        <v>12</v>
      </c>
      <c r="O20" s="189">
        <v>3520</v>
      </c>
      <c r="P20" s="21">
        <f t="shared" si="49"/>
        <v>11</v>
      </c>
      <c r="Q20" s="70">
        <f t="shared" si="50"/>
        <v>23</v>
      </c>
      <c r="R20" s="1">
        <f t="shared" si="51"/>
        <v>11</v>
      </c>
      <c r="S20" s="5"/>
      <c r="T20" s="213"/>
      <c r="U20" s="189"/>
      <c r="V20" s="21">
        <f t="shared" si="52"/>
        <v>17</v>
      </c>
      <c r="W20" s="189"/>
      <c r="X20" s="21">
        <f t="shared" si="53"/>
        <v>17</v>
      </c>
      <c r="Y20" s="70">
        <f t="shared" si="54"/>
        <v>34</v>
      </c>
      <c r="Z20" s="1">
        <f t="shared" si="55"/>
        <v>17</v>
      </c>
      <c r="AA20" s="5"/>
      <c r="AB20" s="213">
        <v>10</v>
      </c>
      <c r="AC20" s="189">
        <v>7</v>
      </c>
      <c r="AD20" s="21">
        <f t="shared" si="56"/>
        <v>9</v>
      </c>
      <c r="AE20" s="189">
        <v>2140</v>
      </c>
      <c r="AF20" s="21">
        <f t="shared" si="57"/>
        <v>14</v>
      </c>
      <c r="AG20" s="70">
        <f t="shared" si="58"/>
        <v>23</v>
      </c>
      <c r="AH20" s="1">
        <f t="shared" si="59"/>
        <v>13</v>
      </c>
      <c r="AI20" s="5"/>
      <c r="AJ20" s="213">
        <v>30</v>
      </c>
      <c r="AK20" s="189">
        <v>4</v>
      </c>
      <c r="AL20" s="21">
        <f t="shared" si="60"/>
        <v>9</v>
      </c>
      <c r="AM20" s="189">
        <v>3600</v>
      </c>
      <c r="AN20" s="21">
        <f t="shared" si="61"/>
        <v>7</v>
      </c>
      <c r="AO20" s="70">
        <f t="shared" si="62"/>
        <v>16</v>
      </c>
      <c r="AP20" s="1">
        <f t="shared" si="63"/>
        <v>7</v>
      </c>
      <c r="AQ20" s="5"/>
      <c r="AR20" s="192">
        <v>21</v>
      </c>
      <c r="AS20" s="194">
        <v>17</v>
      </c>
      <c r="AT20" s="21">
        <f t="shared" si="64"/>
        <v>1</v>
      </c>
      <c r="AU20" s="194">
        <v>2680</v>
      </c>
      <c r="AV20" s="21">
        <f t="shared" si="65"/>
        <v>11</v>
      </c>
      <c r="AW20" s="70">
        <f t="shared" si="66"/>
        <v>12</v>
      </c>
      <c r="AX20" s="1">
        <f t="shared" si="67"/>
        <v>6</v>
      </c>
      <c r="AY20" s="5"/>
      <c r="AZ20" s="192">
        <v>11</v>
      </c>
      <c r="BA20" s="194">
        <v>13</v>
      </c>
      <c r="BB20" s="21">
        <f t="shared" si="68"/>
        <v>6</v>
      </c>
      <c r="BC20" s="194">
        <v>3500</v>
      </c>
      <c r="BD20" s="21">
        <f t="shared" si="69"/>
        <v>6</v>
      </c>
      <c r="BE20" s="70">
        <f t="shared" si="70"/>
        <v>12</v>
      </c>
      <c r="BF20" s="1">
        <f t="shared" si="71"/>
        <v>3</v>
      </c>
      <c r="BG20" s="5"/>
      <c r="BH20" s="192">
        <v>5</v>
      </c>
      <c r="BI20" s="194">
        <v>8</v>
      </c>
      <c r="BJ20" s="21">
        <f t="shared" si="72"/>
        <v>5</v>
      </c>
      <c r="BK20" s="194">
        <v>4960</v>
      </c>
      <c r="BL20" s="21">
        <f t="shared" si="73"/>
        <v>3</v>
      </c>
      <c r="BM20" s="70">
        <f t="shared" si="74"/>
        <v>8</v>
      </c>
      <c r="BN20" s="1">
        <f t="shared" si="75"/>
        <v>2</v>
      </c>
      <c r="BO20" s="5"/>
      <c r="BP20" s="213">
        <v>7</v>
      </c>
      <c r="BQ20" s="189">
        <v>20</v>
      </c>
      <c r="BR20" s="21">
        <f t="shared" si="76"/>
        <v>1</v>
      </c>
      <c r="BS20" s="189">
        <v>2380</v>
      </c>
      <c r="BT20" s="21">
        <f t="shared" si="77"/>
        <v>11</v>
      </c>
      <c r="BU20" s="70">
        <f t="shared" si="78"/>
        <v>12</v>
      </c>
      <c r="BV20" s="10">
        <f t="shared" si="79"/>
        <v>5</v>
      </c>
      <c r="BW20" s="5"/>
      <c r="BX20" s="192">
        <v>29</v>
      </c>
      <c r="BY20" s="194">
        <v>5</v>
      </c>
      <c r="BZ20" s="21">
        <f t="shared" si="80"/>
        <v>9</v>
      </c>
      <c r="CA20" s="194">
        <v>2160</v>
      </c>
      <c r="CB20" s="21">
        <f t="shared" si="81"/>
        <v>12</v>
      </c>
      <c r="CC20" s="70">
        <f t="shared" si="82"/>
        <v>21</v>
      </c>
      <c r="CD20" s="10">
        <f t="shared" si="83"/>
        <v>13</v>
      </c>
      <c r="CE20" s="5"/>
      <c r="CF20" s="68"/>
      <c r="CG20" s="68"/>
      <c r="CH20" s="21">
        <f t="shared" si="84"/>
        <v>0</v>
      </c>
      <c r="CI20" s="68"/>
      <c r="CJ20" s="21">
        <f t="shared" si="85"/>
        <v>0</v>
      </c>
      <c r="CK20" s="70">
        <f t="shared" si="86"/>
        <v>0</v>
      </c>
      <c r="CL20" s="10">
        <f t="shared" si="87"/>
        <v>1</v>
      </c>
      <c r="CM20" s="5"/>
      <c r="CN20" s="68"/>
      <c r="CO20" s="68"/>
      <c r="CP20" s="21">
        <f t="shared" si="88"/>
        <v>0</v>
      </c>
      <c r="CQ20" s="68"/>
      <c r="CR20" s="21">
        <f t="shared" si="89"/>
        <v>0</v>
      </c>
      <c r="CS20" s="70">
        <f t="shared" si="90"/>
        <v>0</v>
      </c>
      <c r="CT20" s="10">
        <f t="shared" si="91"/>
        <v>1</v>
      </c>
      <c r="CU20" s="5"/>
      <c r="CV20" s="68"/>
      <c r="CW20" s="68"/>
      <c r="CX20" s="21">
        <f t="shared" si="92"/>
        <v>0</v>
      </c>
      <c r="CY20" s="68"/>
      <c r="CZ20" s="21">
        <f t="shared" si="93"/>
        <v>0</v>
      </c>
      <c r="DA20" s="70">
        <f t="shared" si="94"/>
        <v>0</v>
      </c>
      <c r="DB20" s="10">
        <f t="shared" si="95"/>
        <v>1</v>
      </c>
      <c r="DC20" s="7"/>
      <c r="DD20" s="9"/>
      <c r="DE20" s="12">
        <v>17</v>
      </c>
      <c r="DF20" s="12" t="str">
        <v>Karel Achten</v>
      </c>
      <c r="DG20" s="35">
        <v>191</v>
      </c>
      <c r="DH20" s="12">
        <v>35</v>
      </c>
      <c r="DI20" s="12">
        <v>20055</v>
      </c>
      <c r="DJ20" s="15">
        <v>-190999965</v>
      </c>
      <c r="DK20" s="15">
        <v>-5729979945</v>
      </c>
      <c r="DL20" s="36"/>
      <c r="DM20" s="51" t="str">
        <f t="shared" si="96"/>
        <v>Sjra Janssen</v>
      </c>
      <c r="DN20" s="14">
        <f t="shared" si="97"/>
        <v>122</v>
      </c>
      <c r="DO20" s="14">
        <f t="shared" si="98"/>
        <v>85</v>
      </c>
      <c r="DP20" s="14">
        <f>SUM('DMV per. 2'!DO20,'DMV per. 2'!ED20)</f>
        <v>29625</v>
      </c>
      <c r="DQ20" s="14">
        <f t="shared" si="99"/>
        <v>-121999915</v>
      </c>
      <c r="DR20" s="14">
        <f t="shared" si="100"/>
        <v>-3659970375</v>
      </c>
      <c r="DS20" s="36"/>
      <c r="DT20" s="5" t="str">
        <v>Karel Achten</v>
      </c>
      <c r="DU20" s="5">
        <v>191</v>
      </c>
      <c r="DV20" s="5">
        <v>35</v>
      </c>
      <c r="DW20" s="5">
        <v>20055</v>
      </c>
      <c r="DX20" s="36"/>
      <c r="DY20" s="36"/>
      <c r="DZ20" s="54"/>
      <c r="EA20" s="53" t="str">
        <f t="shared" si="101"/>
        <v>Sjra Janssen</v>
      </c>
      <c r="EB20" s="52">
        <f t="shared" si="102"/>
        <v>122</v>
      </c>
      <c r="EC20" s="4">
        <f t="shared" si="0"/>
        <v>85</v>
      </c>
      <c r="ED20" s="4">
        <f t="shared" si="1"/>
        <v>29540</v>
      </c>
      <c r="EF20" s="3" t="str">
        <f t="shared" si="2"/>
        <v>Sjra Janssen</v>
      </c>
      <c r="EG20" s="23">
        <f t="shared" si="103"/>
        <v>122</v>
      </c>
      <c r="EH20" s="1">
        <f t="shared" si="104"/>
        <v>179</v>
      </c>
      <c r="EI20" s="1">
        <f t="shared" si="3"/>
        <v>18</v>
      </c>
      <c r="EJ20" s="1">
        <f t="shared" si="4"/>
        <v>23</v>
      </c>
      <c r="EK20" s="1">
        <f t="shared" si="5"/>
        <v>34</v>
      </c>
      <c r="EL20" s="1">
        <f t="shared" si="6"/>
        <v>23</v>
      </c>
      <c r="EM20" s="1">
        <f t="shared" si="7"/>
        <v>16</v>
      </c>
      <c r="EN20" s="1">
        <f t="shared" si="8"/>
        <v>12</v>
      </c>
      <c r="EO20" s="1">
        <f t="shared" si="9"/>
        <v>12</v>
      </c>
      <c r="EP20" s="1">
        <f t="shared" si="10"/>
        <v>8</v>
      </c>
      <c r="EQ20" s="1">
        <f t="shared" si="11"/>
        <v>12</v>
      </c>
      <c r="ER20" s="1">
        <f t="shared" si="12"/>
        <v>21</v>
      </c>
      <c r="ES20" s="1">
        <f t="shared" si="13"/>
        <v>0</v>
      </c>
      <c r="ET20" s="2">
        <f t="shared" si="14"/>
        <v>0</v>
      </c>
      <c r="EU20" s="2">
        <f t="shared" si="15"/>
        <v>0</v>
      </c>
      <c r="EW20" s="3" t="str">
        <f t="shared" si="16"/>
        <v>Sjra Janssen</v>
      </c>
      <c r="EX20" s="1">
        <f t="shared" si="17"/>
        <v>85</v>
      </c>
      <c r="EY20" s="16">
        <f t="shared" si="18"/>
        <v>7</v>
      </c>
      <c r="EZ20" s="16">
        <f t="shared" si="19"/>
        <v>4</v>
      </c>
      <c r="FA20" s="16">
        <f t="shared" si="20"/>
        <v>0</v>
      </c>
      <c r="FB20" s="16">
        <f t="shared" si="21"/>
        <v>7</v>
      </c>
      <c r="FC20" s="16">
        <f t="shared" si="22"/>
        <v>4</v>
      </c>
      <c r="FD20" s="16">
        <f t="shared" si="23"/>
        <v>17</v>
      </c>
      <c r="FE20" s="16">
        <f t="shared" si="24"/>
        <v>13</v>
      </c>
      <c r="FF20" s="16">
        <f t="shared" si="25"/>
        <v>8</v>
      </c>
      <c r="FG20" s="16">
        <f t="shared" si="26"/>
        <v>20</v>
      </c>
      <c r="FH20" s="16">
        <f t="shared" si="27"/>
        <v>5</v>
      </c>
      <c r="FI20" s="16">
        <f t="shared" si="28"/>
        <v>0</v>
      </c>
      <c r="FJ20" s="16">
        <f t="shared" si="29"/>
        <v>0</v>
      </c>
      <c r="FK20" s="16">
        <f t="shared" si="30"/>
        <v>0</v>
      </c>
      <c r="FM20" s="3" t="str">
        <f t="shared" si="31"/>
        <v>Sjra Janssen</v>
      </c>
      <c r="FN20" s="1">
        <f t="shared" si="105"/>
        <v>29540</v>
      </c>
      <c r="FO20" s="1">
        <f t="shared" si="32"/>
        <v>4600</v>
      </c>
      <c r="FP20" s="1">
        <f t="shared" si="33"/>
        <v>3520</v>
      </c>
      <c r="FQ20" s="1">
        <f t="shared" si="34"/>
        <v>0</v>
      </c>
      <c r="FR20" s="1">
        <f t="shared" si="35"/>
        <v>2140</v>
      </c>
      <c r="FS20" s="1">
        <f t="shared" si="36"/>
        <v>3600</v>
      </c>
      <c r="FT20" s="16">
        <f t="shared" si="37"/>
        <v>2680</v>
      </c>
      <c r="FU20" s="16">
        <f t="shared" si="38"/>
        <v>3500</v>
      </c>
      <c r="FV20" s="16">
        <f t="shared" si="39"/>
        <v>4960</v>
      </c>
      <c r="FW20" s="16">
        <f t="shared" si="40"/>
        <v>2380</v>
      </c>
      <c r="FX20" s="16">
        <f t="shared" si="41"/>
        <v>2160</v>
      </c>
      <c r="FY20" s="16">
        <f t="shared" si="42"/>
        <v>0</v>
      </c>
      <c r="FZ20" s="16">
        <f t="shared" si="106"/>
        <v>0</v>
      </c>
      <c r="GA20" s="16">
        <f t="shared" si="43"/>
        <v>0</v>
      </c>
      <c r="GC20" s="204" t="str">
        <f>'DMV per. 1'!B20</f>
        <v>Sjra Janssen</v>
      </c>
      <c r="GD20" s="1">
        <f t="shared" si="107"/>
        <v>1</v>
      </c>
      <c r="GE20" s="1">
        <f t="shared" si="108"/>
        <v>1</v>
      </c>
      <c r="GF20" s="1">
        <f t="shared" si="109"/>
        <v>0</v>
      </c>
      <c r="GG20" s="1">
        <f t="shared" si="110"/>
        <v>1</v>
      </c>
      <c r="GH20" s="1">
        <f t="shared" si="111"/>
        <v>1</v>
      </c>
      <c r="GI20" s="1">
        <f t="shared" si="112"/>
        <v>1</v>
      </c>
      <c r="GJ20" s="1">
        <f t="shared" si="113"/>
        <v>1</v>
      </c>
      <c r="GK20" s="1">
        <f t="shared" si="114"/>
        <v>1</v>
      </c>
      <c r="GL20" s="1">
        <f t="shared" si="115"/>
        <v>1</v>
      </c>
      <c r="GM20" s="1">
        <f t="shared" si="116"/>
        <v>1</v>
      </c>
      <c r="GN20" s="1">
        <f t="shared" si="117"/>
        <v>0</v>
      </c>
      <c r="GO20" s="1">
        <f t="shared" si="118"/>
        <v>0</v>
      </c>
      <c r="GP20" s="1">
        <f t="shared" si="119"/>
        <v>0</v>
      </c>
      <c r="GQ20" s="157">
        <f t="shared" si="120"/>
        <v>9</v>
      </c>
    </row>
    <row r="21" spans="1:199" ht="15.75" x14ac:dyDescent="0.25">
      <c r="A21" s="183">
        <v>18</v>
      </c>
      <c r="B21" s="86" t="str">
        <f>'DMV per. 1'!B21</f>
        <v>Sjra Stevens</v>
      </c>
      <c r="C21" s="6"/>
      <c r="D21" s="213">
        <v>21</v>
      </c>
      <c r="E21" s="189">
        <v>23</v>
      </c>
      <c r="F21" s="21">
        <f t="shared" si="44"/>
        <v>1</v>
      </c>
      <c r="G21" s="189">
        <v>4960</v>
      </c>
      <c r="H21" s="21">
        <f t="shared" si="45"/>
        <v>6</v>
      </c>
      <c r="I21" s="70">
        <f t="shared" si="46"/>
        <v>7</v>
      </c>
      <c r="J21" s="1">
        <f t="shared" si="47"/>
        <v>2</v>
      </c>
      <c r="K21" s="5"/>
      <c r="L21" s="213">
        <v>10</v>
      </c>
      <c r="M21" s="189">
        <v>8</v>
      </c>
      <c r="N21" s="21">
        <f t="shared" si="48"/>
        <v>4</v>
      </c>
      <c r="O21" s="189">
        <v>3240</v>
      </c>
      <c r="P21" s="21">
        <f t="shared" si="49"/>
        <v>13</v>
      </c>
      <c r="Q21" s="70">
        <f t="shared" si="50"/>
        <v>17</v>
      </c>
      <c r="R21" s="1">
        <f t="shared" si="51"/>
        <v>10</v>
      </c>
      <c r="S21" s="5"/>
      <c r="T21" s="213">
        <v>10</v>
      </c>
      <c r="U21" s="189">
        <v>12</v>
      </c>
      <c r="V21" s="21">
        <f t="shared" si="52"/>
        <v>2</v>
      </c>
      <c r="W21" s="189">
        <v>2180</v>
      </c>
      <c r="X21" s="21">
        <f t="shared" si="53"/>
        <v>7</v>
      </c>
      <c r="Y21" s="70">
        <f t="shared" si="54"/>
        <v>9</v>
      </c>
      <c r="Z21" s="1">
        <f t="shared" si="55"/>
        <v>4</v>
      </c>
      <c r="AA21" s="5"/>
      <c r="AB21" s="213">
        <v>14</v>
      </c>
      <c r="AC21" s="189">
        <v>12</v>
      </c>
      <c r="AD21" s="21">
        <f t="shared" si="56"/>
        <v>3</v>
      </c>
      <c r="AE21" s="189">
        <v>4560</v>
      </c>
      <c r="AF21" s="21">
        <f t="shared" si="57"/>
        <v>4</v>
      </c>
      <c r="AG21" s="70">
        <f t="shared" si="58"/>
        <v>7</v>
      </c>
      <c r="AH21" s="1">
        <f t="shared" si="59"/>
        <v>2</v>
      </c>
      <c r="AI21" s="5"/>
      <c r="AJ21" s="213">
        <v>3</v>
      </c>
      <c r="AK21" s="189">
        <v>5</v>
      </c>
      <c r="AL21" s="21">
        <f t="shared" si="60"/>
        <v>7</v>
      </c>
      <c r="AM21" s="189">
        <v>2080</v>
      </c>
      <c r="AN21" s="21">
        <f t="shared" si="61"/>
        <v>11</v>
      </c>
      <c r="AO21" s="70">
        <f t="shared" si="62"/>
        <v>18</v>
      </c>
      <c r="AP21" s="1">
        <f t="shared" si="63"/>
        <v>10</v>
      </c>
      <c r="AQ21" s="5"/>
      <c r="AR21" s="192">
        <v>9</v>
      </c>
      <c r="AS21" s="194">
        <v>7</v>
      </c>
      <c r="AT21" s="21">
        <f t="shared" si="64"/>
        <v>8</v>
      </c>
      <c r="AU21" s="194">
        <v>5520</v>
      </c>
      <c r="AV21" s="21">
        <f t="shared" si="65"/>
        <v>3</v>
      </c>
      <c r="AW21" s="70">
        <f t="shared" si="66"/>
        <v>11</v>
      </c>
      <c r="AX21" s="1">
        <f t="shared" si="67"/>
        <v>4</v>
      </c>
      <c r="AY21" s="5"/>
      <c r="AZ21" s="192">
        <v>7</v>
      </c>
      <c r="BA21" s="194">
        <v>26</v>
      </c>
      <c r="BB21" s="21">
        <f t="shared" si="68"/>
        <v>1</v>
      </c>
      <c r="BC21" s="194">
        <v>4160</v>
      </c>
      <c r="BD21" s="21">
        <f t="shared" si="69"/>
        <v>5</v>
      </c>
      <c r="BE21" s="70">
        <f t="shared" si="70"/>
        <v>6</v>
      </c>
      <c r="BF21" s="1">
        <f t="shared" si="71"/>
        <v>1</v>
      </c>
      <c r="BG21" s="5"/>
      <c r="BH21" s="192">
        <v>9</v>
      </c>
      <c r="BI21" s="194">
        <v>7</v>
      </c>
      <c r="BJ21" s="21">
        <f t="shared" si="72"/>
        <v>7</v>
      </c>
      <c r="BK21" s="194">
        <v>3620</v>
      </c>
      <c r="BL21" s="21">
        <f t="shared" si="73"/>
        <v>7</v>
      </c>
      <c r="BM21" s="70">
        <f t="shared" si="74"/>
        <v>14</v>
      </c>
      <c r="BN21" s="1">
        <f t="shared" si="75"/>
        <v>8</v>
      </c>
      <c r="BO21" s="5"/>
      <c r="BP21" s="213">
        <v>21</v>
      </c>
      <c r="BQ21" s="189">
        <v>8</v>
      </c>
      <c r="BR21" s="21">
        <f t="shared" si="76"/>
        <v>5</v>
      </c>
      <c r="BS21" s="189">
        <v>2160</v>
      </c>
      <c r="BT21" s="21">
        <f t="shared" si="77"/>
        <v>12</v>
      </c>
      <c r="BU21" s="70">
        <f t="shared" si="78"/>
        <v>17</v>
      </c>
      <c r="BV21" s="10">
        <f t="shared" si="79"/>
        <v>10</v>
      </c>
      <c r="BW21" s="5"/>
      <c r="BX21" s="192">
        <v>31</v>
      </c>
      <c r="BY21" s="194">
        <v>1</v>
      </c>
      <c r="BZ21" s="21">
        <f t="shared" si="80"/>
        <v>15</v>
      </c>
      <c r="CA21" s="194">
        <v>1940</v>
      </c>
      <c r="CB21" s="21">
        <f t="shared" si="81"/>
        <v>15</v>
      </c>
      <c r="CC21" s="70">
        <f t="shared" si="82"/>
        <v>30</v>
      </c>
      <c r="CD21" s="10">
        <f t="shared" si="83"/>
        <v>15</v>
      </c>
      <c r="CE21" s="5"/>
      <c r="CF21" s="68"/>
      <c r="CG21" s="68"/>
      <c r="CH21" s="21">
        <f t="shared" si="84"/>
        <v>0</v>
      </c>
      <c r="CI21" s="68"/>
      <c r="CJ21" s="21">
        <f t="shared" si="85"/>
        <v>0</v>
      </c>
      <c r="CK21" s="70">
        <f t="shared" si="86"/>
        <v>0</v>
      </c>
      <c r="CL21" s="10">
        <f t="shared" si="87"/>
        <v>1</v>
      </c>
      <c r="CM21" s="5"/>
      <c r="CN21" s="68"/>
      <c r="CO21" s="68"/>
      <c r="CP21" s="21">
        <f t="shared" si="88"/>
        <v>0</v>
      </c>
      <c r="CQ21" s="68"/>
      <c r="CR21" s="21">
        <f t="shared" si="89"/>
        <v>0</v>
      </c>
      <c r="CS21" s="70">
        <f t="shared" si="90"/>
        <v>0</v>
      </c>
      <c r="CT21" s="10">
        <f t="shared" si="91"/>
        <v>1</v>
      </c>
      <c r="CU21" s="5"/>
      <c r="CV21" s="68"/>
      <c r="CW21" s="68"/>
      <c r="CX21" s="21">
        <f t="shared" si="92"/>
        <v>0</v>
      </c>
      <c r="CY21" s="68"/>
      <c r="CZ21" s="21">
        <f t="shared" si="93"/>
        <v>0</v>
      </c>
      <c r="DA21" s="70">
        <f t="shared" si="94"/>
        <v>0</v>
      </c>
      <c r="DB21" s="10">
        <f t="shared" si="95"/>
        <v>1</v>
      </c>
      <c r="DC21" s="7"/>
      <c r="DD21" s="9"/>
      <c r="DE21" s="12">
        <v>18</v>
      </c>
      <c r="DF21" s="12" t="str">
        <v>Jos Muisers</v>
      </c>
      <c r="DG21" s="35">
        <v>206</v>
      </c>
      <c r="DH21" s="12">
        <v>27</v>
      </c>
      <c r="DI21" s="12">
        <v>12547</v>
      </c>
      <c r="DJ21" s="15">
        <v>-205999973</v>
      </c>
      <c r="DK21" s="15">
        <v>-6179987453</v>
      </c>
      <c r="DL21" s="36"/>
      <c r="DM21" s="51" t="str">
        <f t="shared" si="96"/>
        <v>Sjra Stevens</v>
      </c>
      <c r="DN21" s="14">
        <f t="shared" si="97"/>
        <v>88</v>
      </c>
      <c r="DO21" s="14">
        <f t="shared" si="98"/>
        <v>109</v>
      </c>
      <c r="DP21" s="14">
        <f>SUM('DMV per. 2'!DO21,'DMV per. 2'!ED21)</f>
        <v>34529</v>
      </c>
      <c r="DQ21" s="14">
        <f t="shared" si="99"/>
        <v>-87999891</v>
      </c>
      <c r="DR21" s="14">
        <f t="shared" si="100"/>
        <v>-2639965471</v>
      </c>
      <c r="DS21" s="36"/>
      <c r="DT21" s="5" t="str">
        <v>Jos Muisers</v>
      </c>
      <c r="DU21" s="5">
        <v>206</v>
      </c>
      <c r="DV21" s="5">
        <v>27</v>
      </c>
      <c r="DW21" s="5">
        <v>12547</v>
      </c>
      <c r="DX21" s="36"/>
      <c r="DY21" s="36"/>
      <c r="DZ21" s="54"/>
      <c r="EA21" s="53" t="str">
        <f t="shared" si="101"/>
        <v>Sjra Stevens</v>
      </c>
      <c r="EB21" s="52">
        <f t="shared" si="102"/>
        <v>88</v>
      </c>
      <c r="EC21" s="4">
        <f t="shared" si="0"/>
        <v>109</v>
      </c>
      <c r="ED21" s="4">
        <f t="shared" si="1"/>
        <v>34420</v>
      </c>
      <c r="EF21" s="3" t="str">
        <f t="shared" si="2"/>
        <v>Sjra Stevens</v>
      </c>
      <c r="EG21" s="23">
        <f t="shared" si="103"/>
        <v>88</v>
      </c>
      <c r="EH21" s="1">
        <f t="shared" si="104"/>
        <v>136</v>
      </c>
      <c r="EI21" s="1">
        <f t="shared" si="3"/>
        <v>7</v>
      </c>
      <c r="EJ21" s="1">
        <f t="shared" si="4"/>
        <v>17</v>
      </c>
      <c r="EK21" s="1">
        <f t="shared" si="5"/>
        <v>9</v>
      </c>
      <c r="EL21" s="1">
        <f t="shared" si="6"/>
        <v>7</v>
      </c>
      <c r="EM21" s="1">
        <f t="shared" si="7"/>
        <v>18</v>
      </c>
      <c r="EN21" s="1">
        <f t="shared" si="8"/>
        <v>11</v>
      </c>
      <c r="EO21" s="1">
        <f t="shared" si="9"/>
        <v>6</v>
      </c>
      <c r="EP21" s="1">
        <f t="shared" si="10"/>
        <v>14</v>
      </c>
      <c r="EQ21" s="1">
        <f t="shared" si="11"/>
        <v>17</v>
      </c>
      <c r="ER21" s="1">
        <f t="shared" si="12"/>
        <v>30</v>
      </c>
      <c r="ES21" s="1">
        <f t="shared" si="13"/>
        <v>0</v>
      </c>
      <c r="ET21" s="2">
        <f t="shared" si="14"/>
        <v>0</v>
      </c>
      <c r="EU21" s="2">
        <f t="shared" si="15"/>
        <v>0</v>
      </c>
      <c r="EW21" s="3" t="str">
        <f t="shared" si="16"/>
        <v>Sjra Stevens</v>
      </c>
      <c r="EX21" s="1">
        <f t="shared" si="17"/>
        <v>109</v>
      </c>
      <c r="EY21" s="16">
        <f t="shared" si="18"/>
        <v>23</v>
      </c>
      <c r="EZ21" s="16">
        <f t="shared" si="19"/>
        <v>8</v>
      </c>
      <c r="FA21" s="16">
        <f t="shared" si="20"/>
        <v>12</v>
      </c>
      <c r="FB21" s="16">
        <f t="shared" si="21"/>
        <v>12</v>
      </c>
      <c r="FC21" s="16">
        <f t="shared" si="22"/>
        <v>5</v>
      </c>
      <c r="FD21" s="16">
        <f t="shared" si="23"/>
        <v>7</v>
      </c>
      <c r="FE21" s="16">
        <f t="shared" si="24"/>
        <v>26</v>
      </c>
      <c r="FF21" s="16">
        <f t="shared" si="25"/>
        <v>7</v>
      </c>
      <c r="FG21" s="16">
        <f t="shared" si="26"/>
        <v>8</v>
      </c>
      <c r="FH21" s="16">
        <f t="shared" si="27"/>
        <v>1</v>
      </c>
      <c r="FI21" s="16">
        <f t="shared" si="28"/>
        <v>0</v>
      </c>
      <c r="FJ21" s="16">
        <f t="shared" si="29"/>
        <v>0</v>
      </c>
      <c r="FK21" s="16">
        <f t="shared" si="30"/>
        <v>0</v>
      </c>
      <c r="FM21" s="3" t="str">
        <f t="shared" si="31"/>
        <v>Sjra Stevens</v>
      </c>
      <c r="FN21" s="1">
        <f t="shared" si="105"/>
        <v>34420</v>
      </c>
      <c r="FO21" s="1">
        <f t="shared" si="32"/>
        <v>4960</v>
      </c>
      <c r="FP21" s="1">
        <f t="shared" si="33"/>
        <v>3240</v>
      </c>
      <c r="FQ21" s="1">
        <f t="shared" si="34"/>
        <v>2180</v>
      </c>
      <c r="FR21" s="1">
        <f t="shared" si="35"/>
        <v>4560</v>
      </c>
      <c r="FS21" s="1">
        <f t="shared" si="36"/>
        <v>2080</v>
      </c>
      <c r="FT21" s="16">
        <f t="shared" si="37"/>
        <v>5520</v>
      </c>
      <c r="FU21" s="16">
        <f t="shared" si="38"/>
        <v>4160</v>
      </c>
      <c r="FV21" s="16">
        <f t="shared" si="39"/>
        <v>3620</v>
      </c>
      <c r="FW21" s="16">
        <f t="shared" si="40"/>
        <v>2160</v>
      </c>
      <c r="FX21" s="16">
        <f t="shared" si="41"/>
        <v>1940</v>
      </c>
      <c r="FY21" s="16">
        <f t="shared" si="42"/>
        <v>0</v>
      </c>
      <c r="FZ21" s="16">
        <f t="shared" si="106"/>
        <v>0</v>
      </c>
      <c r="GA21" s="16">
        <f t="shared" si="43"/>
        <v>0</v>
      </c>
      <c r="GC21" s="204" t="str">
        <f>'DMV per. 1'!B21</f>
        <v>Sjra Stevens</v>
      </c>
      <c r="GD21" s="1">
        <f t="shared" si="107"/>
        <v>1</v>
      </c>
      <c r="GE21" s="1">
        <f t="shared" si="108"/>
        <v>1</v>
      </c>
      <c r="GF21" s="1">
        <f t="shared" si="109"/>
        <v>1</v>
      </c>
      <c r="GG21" s="1">
        <f t="shared" si="110"/>
        <v>1</v>
      </c>
      <c r="GH21" s="1">
        <f t="shared" si="111"/>
        <v>1</v>
      </c>
      <c r="GI21" s="1">
        <f t="shared" si="112"/>
        <v>1</v>
      </c>
      <c r="GJ21" s="1">
        <f t="shared" si="113"/>
        <v>1</v>
      </c>
      <c r="GK21" s="1">
        <f t="shared" si="114"/>
        <v>1</v>
      </c>
      <c r="GL21" s="1">
        <f t="shared" si="115"/>
        <v>1</v>
      </c>
      <c r="GM21" s="1">
        <f t="shared" si="116"/>
        <v>1</v>
      </c>
      <c r="GN21" s="1">
        <f t="shared" si="117"/>
        <v>0</v>
      </c>
      <c r="GO21" s="1">
        <f t="shared" si="118"/>
        <v>0</v>
      </c>
      <c r="GP21" s="1">
        <f t="shared" si="119"/>
        <v>0</v>
      </c>
      <c r="GQ21" s="157">
        <f t="shared" si="120"/>
        <v>10</v>
      </c>
    </row>
    <row r="22" spans="1:199" ht="15.75" x14ac:dyDescent="0.25">
      <c r="A22" s="183">
        <v>19</v>
      </c>
      <c r="B22" s="86" t="str">
        <f>'DMV per. 1'!B22</f>
        <v>Theo Litjens</v>
      </c>
      <c r="C22" s="6"/>
      <c r="D22" s="213">
        <v>5</v>
      </c>
      <c r="E22" s="189">
        <v>13</v>
      </c>
      <c r="F22" s="21">
        <f t="shared" si="44"/>
        <v>4</v>
      </c>
      <c r="G22" s="189">
        <v>3680</v>
      </c>
      <c r="H22" s="21">
        <f t="shared" si="45"/>
        <v>9</v>
      </c>
      <c r="I22" s="70">
        <f t="shared" si="46"/>
        <v>13</v>
      </c>
      <c r="J22" s="1">
        <f t="shared" si="47"/>
        <v>5</v>
      </c>
      <c r="K22" s="5"/>
      <c r="L22" s="213">
        <v>1</v>
      </c>
      <c r="M22" s="189">
        <v>3</v>
      </c>
      <c r="N22" s="21">
        <f t="shared" si="48"/>
        <v>15</v>
      </c>
      <c r="O22" s="189">
        <v>4240</v>
      </c>
      <c r="P22" s="21">
        <f t="shared" si="49"/>
        <v>10</v>
      </c>
      <c r="Q22" s="70">
        <f t="shared" si="50"/>
        <v>25</v>
      </c>
      <c r="R22" s="1">
        <f t="shared" si="51"/>
        <v>13</v>
      </c>
      <c r="S22" s="5"/>
      <c r="T22" s="213">
        <v>30</v>
      </c>
      <c r="U22" s="189">
        <v>5</v>
      </c>
      <c r="V22" s="21">
        <f t="shared" si="52"/>
        <v>7</v>
      </c>
      <c r="W22" s="189">
        <v>1940</v>
      </c>
      <c r="X22" s="21">
        <f t="shared" si="53"/>
        <v>13</v>
      </c>
      <c r="Y22" s="70">
        <f t="shared" si="54"/>
        <v>20</v>
      </c>
      <c r="Z22" s="1">
        <f t="shared" si="55"/>
        <v>11</v>
      </c>
      <c r="AA22" s="5"/>
      <c r="AB22" s="213">
        <v>28</v>
      </c>
      <c r="AC22" s="189">
        <v>11</v>
      </c>
      <c r="AD22" s="21">
        <f t="shared" si="56"/>
        <v>4</v>
      </c>
      <c r="AE22" s="189">
        <v>3520</v>
      </c>
      <c r="AF22" s="21">
        <f t="shared" si="57"/>
        <v>7</v>
      </c>
      <c r="AG22" s="70">
        <f t="shared" si="58"/>
        <v>11</v>
      </c>
      <c r="AH22" s="1">
        <f t="shared" si="59"/>
        <v>5</v>
      </c>
      <c r="AI22" s="5"/>
      <c r="AJ22" s="213">
        <v>13</v>
      </c>
      <c r="AK22" s="189">
        <v>6</v>
      </c>
      <c r="AL22" s="21">
        <f t="shared" si="60"/>
        <v>6</v>
      </c>
      <c r="AM22" s="189">
        <v>1900</v>
      </c>
      <c r="AN22" s="21">
        <f t="shared" si="61"/>
        <v>16</v>
      </c>
      <c r="AO22" s="70">
        <f t="shared" si="62"/>
        <v>22</v>
      </c>
      <c r="AP22" s="1">
        <f t="shared" si="63"/>
        <v>11</v>
      </c>
      <c r="AQ22" s="5"/>
      <c r="AR22" s="192">
        <v>13</v>
      </c>
      <c r="AS22" s="194">
        <v>3</v>
      </c>
      <c r="AT22" s="21">
        <f t="shared" si="64"/>
        <v>12</v>
      </c>
      <c r="AU22" s="194">
        <v>5760</v>
      </c>
      <c r="AV22" s="21">
        <f t="shared" si="65"/>
        <v>2</v>
      </c>
      <c r="AW22" s="70">
        <f t="shared" si="66"/>
        <v>14</v>
      </c>
      <c r="AX22" s="1">
        <f t="shared" si="67"/>
        <v>7</v>
      </c>
      <c r="AY22" s="5"/>
      <c r="AZ22" s="192"/>
      <c r="BA22" s="194"/>
      <c r="BB22" s="21">
        <v>17</v>
      </c>
      <c r="BC22" s="194"/>
      <c r="BD22" s="21">
        <v>17</v>
      </c>
      <c r="BE22" s="70">
        <f t="shared" si="70"/>
        <v>34</v>
      </c>
      <c r="BF22" s="1">
        <f t="shared" si="71"/>
        <v>17</v>
      </c>
      <c r="BG22" s="5"/>
      <c r="BH22" s="192">
        <v>12</v>
      </c>
      <c r="BI22" s="194">
        <v>10</v>
      </c>
      <c r="BJ22" s="21">
        <f t="shared" si="72"/>
        <v>3</v>
      </c>
      <c r="BK22" s="194">
        <v>3180</v>
      </c>
      <c r="BL22" s="21">
        <f t="shared" si="73"/>
        <v>10</v>
      </c>
      <c r="BM22" s="70">
        <f t="shared" si="74"/>
        <v>13</v>
      </c>
      <c r="BN22" s="1">
        <f t="shared" si="75"/>
        <v>7</v>
      </c>
      <c r="BO22" s="5"/>
      <c r="BP22" s="213"/>
      <c r="BQ22" s="189"/>
      <c r="BR22" s="21">
        <v>18</v>
      </c>
      <c r="BS22" s="189"/>
      <c r="BT22" s="21">
        <v>18</v>
      </c>
      <c r="BU22" s="70">
        <f t="shared" si="78"/>
        <v>36</v>
      </c>
      <c r="BV22" s="10">
        <f t="shared" si="79"/>
        <v>18</v>
      </c>
      <c r="BW22" s="5"/>
      <c r="BX22" s="192"/>
      <c r="BY22" s="194"/>
      <c r="BZ22" s="21">
        <v>18</v>
      </c>
      <c r="CA22" s="194"/>
      <c r="CB22" s="21">
        <v>18</v>
      </c>
      <c r="CC22" s="70">
        <f t="shared" si="82"/>
        <v>36</v>
      </c>
      <c r="CD22" s="10">
        <f t="shared" si="83"/>
        <v>18</v>
      </c>
      <c r="CE22" s="5"/>
      <c r="CF22" s="68"/>
      <c r="CG22" s="68"/>
      <c r="CH22" s="21">
        <f t="shared" si="84"/>
        <v>0</v>
      </c>
      <c r="CI22" s="68"/>
      <c r="CJ22" s="21">
        <f t="shared" si="85"/>
        <v>0</v>
      </c>
      <c r="CK22" s="70">
        <f t="shared" si="86"/>
        <v>0</v>
      </c>
      <c r="CL22" s="10">
        <f t="shared" si="87"/>
        <v>1</v>
      </c>
      <c r="CM22" s="5"/>
      <c r="CN22" s="68"/>
      <c r="CO22" s="68"/>
      <c r="CP22" s="21">
        <f t="shared" si="88"/>
        <v>0</v>
      </c>
      <c r="CQ22" s="68"/>
      <c r="CR22" s="21">
        <f t="shared" si="89"/>
        <v>0</v>
      </c>
      <c r="CS22" s="70">
        <f t="shared" si="90"/>
        <v>0</v>
      </c>
      <c r="CT22" s="10">
        <f t="shared" si="91"/>
        <v>1</v>
      </c>
      <c r="CU22" s="5"/>
      <c r="CV22" s="68"/>
      <c r="CW22" s="68"/>
      <c r="CX22" s="21">
        <f t="shared" si="92"/>
        <v>0</v>
      </c>
      <c r="CY22" s="68"/>
      <c r="CZ22" s="21">
        <f t="shared" si="93"/>
        <v>0</v>
      </c>
      <c r="DA22" s="70">
        <f t="shared" si="94"/>
        <v>0</v>
      </c>
      <c r="DB22" s="10">
        <f t="shared" si="95"/>
        <v>1</v>
      </c>
      <c r="DC22" s="7"/>
      <c r="DD22" s="9"/>
      <c r="DE22" s="12">
        <v>19</v>
      </c>
      <c r="DF22" s="12" t="str">
        <v>Wiel Ottenheim</v>
      </c>
      <c r="DG22" s="35">
        <v>226</v>
      </c>
      <c r="DH22" s="12">
        <v>24</v>
      </c>
      <c r="DI22" s="12">
        <v>14084</v>
      </c>
      <c r="DJ22" s="15">
        <v>-225999976</v>
      </c>
      <c r="DK22" s="15">
        <v>-6779985916</v>
      </c>
      <c r="DL22" s="36"/>
      <c r="DM22" s="51" t="str">
        <f t="shared" si="96"/>
        <v>Theo Litjens</v>
      </c>
      <c r="DN22" s="14">
        <f t="shared" si="97"/>
        <v>152</v>
      </c>
      <c r="DO22" s="14">
        <f t="shared" si="98"/>
        <v>51</v>
      </c>
      <c r="DP22" s="14">
        <f>SUM('DMV per. 2'!DO22,'DMV per. 2'!ED22)</f>
        <v>24271</v>
      </c>
      <c r="DQ22" s="14">
        <f t="shared" si="99"/>
        <v>-151999949</v>
      </c>
      <c r="DR22" s="14">
        <f t="shared" si="100"/>
        <v>-4559975729</v>
      </c>
      <c r="DS22" s="36"/>
      <c r="DT22" s="5" t="str">
        <v>Wiel Ottenheim</v>
      </c>
      <c r="DU22" s="5">
        <v>226</v>
      </c>
      <c r="DV22" s="5">
        <v>24</v>
      </c>
      <c r="DW22" s="5">
        <v>14084</v>
      </c>
      <c r="DX22" s="36"/>
      <c r="DY22" s="36"/>
      <c r="DZ22" s="54"/>
      <c r="EA22" s="53" t="str">
        <f t="shared" si="101"/>
        <v>Theo Litjens</v>
      </c>
      <c r="EB22" s="52">
        <f t="shared" si="102"/>
        <v>152</v>
      </c>
      <c r="EC22" s="4">
        <f t="shared" si="0"/>
        <v>51</v>
      </c>
      <c r="ED22" s="4">
        <f t="shared" si="1"/>
        <v>24220</v>
      </c>
      <c r="EF22" s="3" t="str">
        <f t="shared" si="2"/>
        <v>Theo Litjens</v>
      </c>
      <c r="EG22" s="23">
        <f t="shared" si="103"/>
        <v>152</v>
      </c>
      <c r="EH22" s="1">
        <f t="shared" si="104"/>
        <v>224</v>
      </c>
      <c r="EI22" s="1">
        <f t="shared" si="3"/>
        <v>13</v>
      </c>
      <c r="EJ22" s="1">
        <f t="shared" si="4"/>
        <v>25</v>
      </c>
      <c r="EK22" s="1">
        <f t="shared" si="5"/>
        <v>20</v>
      </c>
      <c r="EL22" s="1">
        <f t="shared" si="6"/>
        <v>11</v>
      </c>
      <c r="EM22" s="1">
        <f t="shared" si="7"/>
        <v>22</v>
      </c>
      <c r="EN22" s="1">
        <f t="shared" si="8"/>
        <v>14</v>
      </c>
      <c r="EO22" s="1">
        <f t="shared" si="9"/>
        <v>34</v>
      </c>
      <c r="EP22" s="1">
        <f t="shared" si="10"/>
        <v>13</v>
      </c>
      <c r="EQ22" s="1">
        <f t="shared" si="11"/>
        <v>36</v>
      </c>
      <c r="ER22" s="1">
        <f t="shared" si="12"/>
        <v>36</v>
      </c>
      <c r="ES22" s="1">
        <f t="shared" si="13"/>
        <v>0</v>
      </c>
      <c r="ET22" s="2">
        <f t="shared" si="14"/>
        <v>0</v>
      </c>
      <c r="EU22" s="2">
        <f t="shared" si="15"/>
        <v>0</v>
      </c>
      <c r="EW22" s="3" t="str">
        <f t="shared" si="16"/>
        <v>Theo Litjens</v>
      </c>
      <c r="EX22" s="1">
        <f t="shared" si="17"/>
        <v>51</v>
      </c>
      <c r="EY22" s="16">
        <f t="shared" si="18"/>
        <v>13</v>
      </c>
      <c r="EZ22" s="16">
        <f t="shared" si="19"/>
        <v>3</v>
      </c>
      <c r="FA22" s="16">
        <f t="shared" si="20"/>
        <v>5</v>
      </c>
      <c r="FB22" s="16">
        <f t="shared" si="21"/>
        <v>11</v>
      </c>
      <c r="FC22" s="16">
        <f t="shared" si="22"/>
        <v>6</v>
      </c>
      <c r="FD22" s="16">
        <f t="shared" si="23"/>
        <v>3</v>
      </c>
      <c r="FE22" s="16">
        <f t="shared" si="24"/>
        <v>0</v>
      </c>
      <c r="FF22" s="16">
        <f t="shared" si="25"/>
        <v>10</v>
      </c>
      <c r="FG22" s="16">
        <f t="shared" si="26"/>
        <v>0</v>
      </c>
      <c r="FH22" s="16">
        <f t="shared" si="27"/>
        <v>0</v>
      </c>
      <c r="FI22" s="16">
        <f t="shared" si="28"/>
        <v>0</v>
      </c>
      <c r="FJ22" s="16">
        <f t="shared" si="29"/>
        <v>0</v>
      </c>
      <c r="FK22" s="16">
        <f t="shared" si="30"/>
        <v>0</v>
      </c>
      <c r="FM22" s="3" t="str">
        <f t="shared" si="31"/>
        <v>Theo Litjens</v>
      </c>
      <c r="FN22" s="1">
        <f t="shared" si="105"/>
        <v>24220</v>
      </c>
      <c r="FO22" s="1">
        <f t="shared" si="32"/>
        <v>3680</v>
      </c>
      <c r="FP22" s="1">
        <f t="shared" si="33"/>
        <v>4240</v>
      </c>
      <c r="FQ22" s="1">
        <f t="shared" si="34"/>
        <v>1940</v>
      </c>
      <c r="FR22" s="1">
        <f t="shared" si="35"/>
        <v>3520</v>
      </c>
      <c r="FS22" s="1">
        <f t="shared" si="36"/>
        <v>1900</v>
      </c>
      <c r="FT22" s="16">
        <f t="shared" si="37"/>
        <v>5760</v>
      </c>
      <c r="FU22" s="16">
        <f t="shared" si="38"/>
        <v>0</v>
      </c>
      <c r="FV22" s="16">
        <f t="shared" si="39"/>
        <v>3180</v>
      </c>
      <c r="FW22" s="16">
        <f t="shared" si="40"/>
        <v>0</v>
      </c>
      <c r="FX22" s="16">
        <f t="shared" si="41"/>
        <v>0</v>
      </c>
      <c r="FY22" s="16">
        <f t="shared" si="42"/>
        <v>0</v>
      </c>
      <c r="FZ22" s="16">
        <f t="shared" si="106"/>
        <v>0</v>
      </c>
      <c r="GA22" s="16">
        <f t="shared" si="43"/>
        <v>0</v>
      </c>
      <c r="GC22" s="204" t="str">
        <f>'DMV per. 1'!B22</f>
        <v>Theo Litjens</v>
      </c>
      <c r="GD22" s="1">
        <f t="shared" si="107"/>
        <v>1</v>
      </c>
      <c r="GE22" s="1">
        <f t="shared" si="108"/>
        <v>1</v>
      </c>
      <c r="GF22" s="1">
        <f t="shared" si="109"/>
        <v>1</v>
      </c>
      <c r="GG22" s="1">
        <f t="shared" si="110"/>
        <v>1</v>
      </c>
      <c r="GH22" s="1">
        <f t="shared" si="111"/>
        <v>1</v>
      </c>
      <c r="GI22" s="1">
        <f t="shared" si="112"/>
        <v>1</v>
      </c>
      <c r="GJ22" s="1">
        <f t="shared" si="113"/>
        <v>0</v>
      </c>
      <c r="GK22" s="1">
        <f t="shared" si="114"/>
        <v>1</v>
      </c>
      <c r="GL22" s="1">
        <f t="shared" si="115"/>
        <v>0</v>
      </c>
      <c r="GM22" s="1">
        <f t="shared" si="116"/>
        <v>0</v>
      </c>
      <c r="GN22" s="1">
        <f t="shared" si="117"/>
        <v>0</v>
      </c>
      <c r="GO22" s="1">
        <f t="shared" si="118"/>
        <v>0</v>
      </c>
      <c r="GP22" s="1">
        <f t="shared" si="119"/>
        <v>0</v>
      </c>
      <c r="GQ22" s="157">
        <f t="shared" si="120"/>
        <v>7</v>
      </c>
    </row>
    <row r="23" spans="1:199" ht="15.75" x14ac:dyDescent="0.25">
      <c r="A23" s="183">
        <v>20</v>
      </c>
      <c r="B23" s="86" t="str">
        <f>'DMV per. 1'!B23</f>
        <v>Thijs Seijkens</v>
      </c>
      <c r="C23" s="6"/>
      <c r="D23" s="213">
        <v>30</v>
      </c>
      <c r="E23" s="189">
        <v>6</v>
      </c>
      <c r="F23" s="21">
        <f t="shared" si="44"/>
        <v>15</v>
      </c>
      <c r="G23" s="189">
        <v>3480</v>
      </c>
      <c r="H23" s="21">
        <f t="shared" si="45"/>
        <v>12</v>
      </c>
      <c r="I23" s="70">
        <f t="shared" si="46"/>
        <v>27</v>
      </c>
      <c r="J23" s="1">
        <f t="shared" si="47"/>
        <v>15</v>
      </c>
      <c r="K23" s="5"/>
      <c r="L23" s="213">
        <v>14</v>
      </c>
      <c r="M23" s="189">
        <v>9</v>
      </c>
      <c r="N23" s="21">
        <f t="shared" si="48"/>
        <v>3</v>
      </c>
      <c r="O23" s="189">
        <v>6460</v>
      </c>
      <c r="P23" s="21">
        <f t="shared" si="49"/>
        <v>6</v>
      </c>
      <c r="Q23" s="70">
        <f t="shared" si="50"/>
        <v>9</v>
      </c>
      <c r="R23" s="1">
        <f t="shared" si="51"/>
        <v>3</v>
      </c>
      <c r="S23" s="5"/>
      <c r="T23" s="213">
        <v>5</v>
      </c>
      <c r="U23" s="189">
        <v>1</v>
      </c>
      <c r="V23" s="21">
        <f t="shared" si="52"/>
        <v>15</v>
      </c>
      <c r="W23" s="189">
        <v>1980</v>
      </c>
      <c r="X23" s="21">
        <f t="shared" si="53"/>
        <v>10</v>
      </c>
      <c r="Y23" s="70">
        <f t="shared" si="54"/>
        <v>25</v>
      </c>
      <c r="Z23" s="1">
        <f t="shared" si="55"/>
        <v>13</v>
      </c>
      <c r="AA23" s="5"/>
      <c r="AB23" s="213">
        <v>31</v>
      </c>
      <c r="AC23" s="189">
        <v>7</v>
      </c>
      <c r="AD23" s="21">
        <f t="shared" si="56"/>
        <v>9</v>
      </c>
      <c r="AE23" s="189">
        <v>6040</v>
      </c>
      <c r="AF23" s="21">
        <f t="shared" si="57"/>
        <v>1</v>
      </c>
      <c r="AG23" s="70">
        <f t="shared" si="58"/>
        <v>10</v>
      </c>
      <c r="AH23" s="1">
        <f t="shared" si="59"/>
        <v>3</v>
      </c>
      <c r="AI23" s="5"/>
      <c r="AJ23" s="213">
        <v>23</v>
      </c>
      <c r="AK23" s="189">
        <v>5</v>
      </c>
      <c r="AL23" s="21">
        <f t="shared" si="60"/>
        <v>7</v>
      </c>
      <c r="AM23" s="189">
        <v>5760</v>
      </c>
      <c r="AN23" s="21">
        <f t="shared" si="61"/>
        <v>1</v>
      </c>
      <c r="AO23" s="70">
        <f t="shared" si="62"/>
        <v>8</v>
      </c>
      <c r="AP23" s="1">
        <f t="shared" si="63"/>
        <v>3</v>
      </c>
      <c r="AQ23" s="5"/>
      <c r="AR23" s="192">
        <v>11</v>
      </c>
      <c r="AS23" s="194">
        <v>9</v>
      </c>
      <c r="AT23" s="21">
        <f t="shared" si="64"/>
        <v>6</v>
      </c>
      <c r="AU23" s="194">
        <v>4860</v>
      </c>
      <c r="AV23" s="21">
        <f t="shared" si="65"/>
        <v>5</v>
      </c>
      <c r="AW23" s="70">
        <f t="shared" si="66"/>
        <v>11</v>
      </c>
      <c r="AX23" s="1">
        <f t="shared" si="67"/>
        <v>4</v>
      </c>
      <c r="AY23" s="5"/>
      <c r="AZ23" s="192"/>
      <c r="BA23" s="194"/>
      <c r="BB23" s="21">
        <v>17</v>
      </c>
      <c r="BC23" s="194"/>
      <c r="BD23" s="21">
        <v>17</v>
      </c>
      <c r="BE23" s="70">
        <f t="shared" si="70"/>
        <v>34</v>
      </c>
      <c r="BF23" s="1">
        <f t="shared" si="71"/>
        <v>17</v>
      </c>
      <c r="BG23" s="5"/>
      <c r="BH23" s="192">
        <v>27</v>
      </c>
      <c r="BI23" s="194">
        <v>8</v>
      </c>
      <c r="BJ23" s="21">
        <f t="shared" si="72"/>
        <v>5</v>
      </c>
      <c r="BK23" s="194">
        <v>4000</v>
      </c>
      <c r="BL23" s="21">
        <f t="shared" si="73"/>
        <v>6</v>
      </c>
      <c r="BM23" s="70">
        <f t="shared" si="74"/>
        <v>11</v>
      </c>
      <c r="BN23" s="1">
        <f t="shared" si="75"/>
        <v>5</v>
      </c>
      <c r="BO23" s="5"/>
      <c r="BP23" s="213">
        <v>20</v>
      </c>
      <c r="BQ23" s="189">
        <v>9</v>
      </c>
      <c r="BR23" s="21">
        <f t="shared" si="76"/>
        <v>4</v>
      </c>
      <c r="BS23" s="189">
        <v>5300</v>
      </c>
      <c r="BT23" s="21">
        <f t="shared" si="77"/>
        <v>3</v>
      </c>
      <c r="BU23" s="70">
        <f t="shared" si="78"/>
        <v>7</v>
      </c>
      <c r="BV23" s="10">
        <f t="shared" si="79"/>
        <v>1</v>
      </c>
      <c r="BW23" s="5"/>
      <c r="BX23" s="192">
        <v>11</v>
      </c>
      <c r="BY23" s="194">
        <v>9</v>
      </c>
      <c r="BZ23" s="21">
        <f t="shared" si="80"/>
        <v>3</v>
      </c>
      <c r="CA23" s="194">
        <v>5980</v>
      </c>
      <c r="CB23" s="21">
        <f t="shared" si="81"/>
        <v>2</v>
      </c>
      <c r="CC23" s="70">
        <f t="shared" si="82"/>
        <v>5</v>
      </c>
      <c r="CD23" s="10">
        <f t="shared" si="83"/>
        <v>2</v>
      </c>
      <c r="CE23" s="5"/>
      <c r="CF23" s="68"/>
      <c r="CG23" s="68"/>
      <c r="CH23" s="21">
        <f t="shared" si="84"/>
        <v>0</v>
      </c>
      <c r="CI23" s="68"/>
      <c r="CJ23" s="21">
        <f t="shared" si="85"/>
        <v>0</v>
      </c>
      <c r="CK23" s="70">
        <f t="shared" si="86"/>
        <v>0</v>
      </c>
      <c r="CL23" s="10">
        <f t="shared" si="87"/>
        <v>1</v>
      </c>
      <c r="CM23" s="5"/>
      <c r="CN23" s="68"/>
      <c r="CO23" s="68"/>
      <c r="CP23" s="21">
        <f t="shared" si="88"/>
        <v>0</v>
      </c>
      <c r="CQ23" s="68"/>
      <c r="CR23" s="21">
        <f t="shared" si="89"/>
        <v>0</v>
      </c>
      <c r="CS23" s="70">
        <f t="shared" si="90"/>
        <v>0</v>
      </c>
      <c r="CT23" s="10">
        <f t="shared" si="91"/>
        <v>1</v>
      </c>
      <c r="CU23" s="5"/>
      <c r="CV23" s="68"/>
      <c r="CW23" s="68"/>
      <c r="CX23" s="21">
        <f t="shared" si="92"/>
        <v>0</v>
      </c>
      <c r="CY23" s="68"/>
      <c r="CZ23" s="21">
        <f t="shared" si="93"/>
        <v>0</v>
      </c>
      <c r="DA23" s="70">
        <f t="shared" si="94"/>
        <v>0</v>
      </c>
      <c r="DB23" s="10">
        <f t="shared" si="95"/>
        <v>1</v>
      </c>
      <c r="DC23" s="7"/>
      <c r="DD23" s="9"/>
      <c r="DE23" s="12">
        <v>20</v>
      </c>
      <c r="DF23" s="12" t="str">
        <v>Henk Fleuren</v>
      </c>
      <c r="DG23" s="35">
        <v>228</v>
      </c>
      <c r="DH23" s="12">
        <v>30</v>
      </c>
      <c r="DI23" s="12">
        <v>14050</v>
      </c>
      <c r="DJ23" s="15">
        <v>-227999970</v>
      </c>
      <c r="DK23" s="15">
        <v>-6839985950</v>
      </c>
      <c r="DL23" s="36"/>
      <c r="DM23" s="51" t="str">
        <f t="shared" si="96"/>
        <v>Thijs Seijkens</v>
      </c>
      <c r="DN23" s="14">
        <f t="shared" si="97"/>
        <v>86</v>
      </c>
      <c r="DO23" s="14">
        <f t="shared" si="98"/>
        <v>63</v>
      </c>
      <c r="DP23" s="14">
        <f>SUM('DMV per. 2'!DO23,'DMV per. 2'!ED23)</f>
        <v>43923</v>
      </c>
      <c r="DQ23" s="14">
        <f t="shared" si="99"/>
        <v>-85999937</v>
      </c>
      <c r="DR23" s="14">
        <f t="shared" si="100"/>
        <v>-2579956077</v>
      </c>
      <c r="DS23" s="36"/>
      <c r="DT23" s="5" t="str">
        <v>Henk Fleuren</v>
      </c>
      <c r="DU23" s="5">
        <v>228</v>
      </c>
      <c r="DV23" s="5">
        <v>30</v>
      </c>
      <c r="DW23" s="5">
        <v>14050</v>
      </c>
      <c r="DX23" s="36"/>
      <c r="DY23" s="36"/>
      <c r="DZ23" s="54"/>
      <c r="EA23" s="53" t="str">
        <f t="shared" si="101"/>
        <v>Thijs Seijkens</v>
      </c>
      <c r="EB23" s="52">
        <f t="shared" si="102"/>
        <v>86</v>
      </c>
      <c r="EC23" s="4">
        <f t="shared" si="0"/>
        <v>63</v>
      </c>
      <c r="ED23" s="4">
        <f t="shared" si="1"/>
        <v>43860</v>
      </c>
      <c r="EF23" s="3" t="str">
        <f t="shared" si="2"/>
        <v>Thijs Seijkens</v>
      </c>
      <c r="EG23" s="23">
        <f t="shared" si="103"/>
        <v>86</v>
      </c>
      <c r="EH23" s="1">
        <f t="shared" si="104"/>
        <v>147</v>
      </c>
      <c r="EI23" s="1">
        <f t="shared" si="3"/>
        <v>27</v>
      </c>
      <c r="EJ23" s="1">
        <f t="shared" si="4"/>
        <v>9</v>
      </c>
      <c r="EK23" s="1">
        <f t="shared" si="5"/>
        <v>25</v>
      </c>
      <c r="EL23" s="1">
        <f t="shared" si="6"/>
        <v>10</v>
      </c>
      <c r="EM23" s="1">
        <f t="shared" si="7"/>
        <v>8</v>
      </c>
      <c r="EN23" s="1">
        <f t="shared" si="8"/>
        <v>11</v>
      </c>
      <c r="EO23" s="1">
        <f t="shared" si="9"/>
        <v>34</v>
      </c>
      <c r="EP23" s="1">
        <f t="shared" si="10"/>
        <v>11</v>
      </c>
      <c r="EQ23" s="1">
        <f t="shared" si="11"/>
        <v>7</v>
      </c>
      <c r="ER23" s="1">
        <f t="shared" si="12"/>
        <v>5</v>
      </c>
      <c r="ES23" s="1">
        <f t="shared" si="13"/>
        <v>0</v>
      </c>
      <c r="ET23" s="2">
        <f t="shared" si="14"/>
        <v>0</v>
      </c>
      <c r="EU23" s="2">
        <f t="shared" si="15"/>
        <v>0</v>
      </c>
      <c r="EW23" s="3" t="str">
        <f t="shared" si="16"/>
        <v>Thijs Seijkens</v>
      </c>
      <c r="EX23" s="1">
        <f t="shared" si="17"/>
        <v>63</v>
      </c>
      <c r="EY23" s="16">
        <f t="shared" si="18"/>
        <v>6</v>
      </c>
      <c r="EZ23" s="16">
        <f t="shared" si="19"/>
        <v>9</v>
      </c>
      <c r="FA23" s="16">
        <f t="shared" si="20"/>
        <v>1</v>
      </c>
      <c r="FB23" s="16">
        <f t="shared" si="21"/>
        <v>7</v>
      </c>
      <c r="FC23" s="16">
        <f t="shared" si="22"/>
        <v>5</v>
      </c>
      <c r="FD23" s="16">
        <f t="shared" si="23"/>
        <v>9</v>
      </c>
      <c r="FE23" s="16">
        <f t="shared" si="24"/>
        <v>0</v>
      </c>
      <c r="FF23" s="16">
        <f t="shared" si="25"/>
        <v>8</v>
      </c>
      <c r="FG23" s="16">
        <f t="shared" si="26"/>
        <v>9</v>
      </c>
      <c r="FH23" s="16">
        <f t="shared" si="27"/>
        <v>9</v>
      </c>
      <c r="FI23" s="16">
        <f t="shared" si="28"/>
        <v>0</v>
      </c>
      <c r="FJ23" s="16">
        <f t="shared" si="29"/>
        <v>0</v>
      </c>
      <c r="FK23" s="16">
        <f t="shared" si="30"/>
        <v>0</v>
      </c>
      <c r="FM23" s="3" t="str">
        <f t="shared" si="31"/>
        <v>Thijs Seijkens</v>
      </c>
      <c r="FN23" s="1">
        <f t="shared" si="105"/>
        <v>43860</v>
      </c>
      <c r="FO23" s="1">
        <f t="shared" si="32"/>
        <v>3480</v>
      </c>
      <c r="FP23" s="1">
        <f t="shared" si="33"/>
        <v>6460</v>
      </c>
      <c r="FQ23" s="1">
        <f t="shared" si="34"/>
        <v>1980</v>
      </c>
      <c r="FR23" s="1">
        <f t="shared" si="35"/>
        <v>6040</v>
      </c>
      <c r="FS23" s="1">
        <f t="shared" si="36"/>
        <v>5760</v>
      </c>
      <c r="FT23" s="16">
        <f t="shared" si="37"/>
        <v>4860</v>
      </c>
      <c r="FU23" s="16">
        <f t="shared" si="38"/>
        <v>0</v>
      </c>
      <c r="FV23" s="16">
        <f t="shared" si="39"/>
        <v>4000</v>
      </c>
      <c r="FW23" s="16">
        <f t="shared" si="40"/>
        <v>5300</v>
      </c>
      <c r="FX23" s="16">
        <f t="shared" si="41"/>
        <v>5980</v>
      </c>
      <c r="FY23" s="16">
        <f t="shared" si="42"/>
        <v>0</v>
      </c>
      <c r="FZ23" s="16">
        <f t="shared" si="106"/>
        <v>0</v>
      </c>
      <c r="GA23" s="16">
        <f t="shared" si="43"/>
        <v>0</v>
      </c>
      <c r="GC23" s="204" t="str">
        <f>'DMV per. 1'!B23</f>
        <v>Thijs Seijkens</v>
      </c>
      <c r="GD23" s="1">
        <f t="shared" si="107"/>
        <v>1</v>
      </c>
      <c r="GE23" s="1">
        <f t="shared" si="108"/>
        <v>1</v>
      </c>
      <c r="GF23" s="1">
        <f t="shared" si="109"/>
        <v>1</v>
      </c>
      <c r="GG23" s="1">
        <f t="shared" si="110"/>
        <v>1</v>
      </c>
      <c r="GH23" s="1">
        <f t="shared" si="111"/>
        <v>1</v>
      </c>
      <c r="GI23" s="1">
        <f t="shared" si="112"/>
        <v>1</v>
      </c>
      <c r="GJ23" s="1">
        <f t="shared" si="113"/>
        <v>0</v>
      </c>
      <c r="GK23" s="1">
        <f t="shared" si="114"/>
        <v>1</v>
      </c>
      <c r="GL23" s="1">
        <f t="shared" si="115"/>
        <v>1</v>
      </c>
      <c r="GM23" s="1">
        <f t="shared" si="116"/>
        <v>1</v>
      </c>
      <c r="GN23" s="1">
        <f t="shared" si="117"/>
        <v>0</v>
      </c>
      <c r="GO23" s="1">
        <f t="shared" si="118"/>
        <v>0</v>
      </c>
      <c r="GP23" s="1">
        <f t="shared" si="119"/>
        <v>0</v>
      </c>
      <c r="GQ23" s="157">
        <f t="shared" si="120"/>
        <v>9</v>
      </c>
    </row>
    <row r="24" spans="1:199" ht="15.75" x14ac:dyDescent="0.25">
      <c r="A24" s="183">
        <v>21</v>
      </c>
      <c r="B24" s="86" t="str">
        <f>'DMV per. 1'!B24</f>
        <v>Ton Nelissen</v>
      </c>
      <c r="C24" s="6"/>
      <c r="D24" s="213">
        <v>2</v>
      </c>
      <c r="E24" s="189">
        <v>7</v>
      </c>
      <c r="F24" s="21">
        <f t="shared" si="44"/>
        <v>11</v>
      </c>
      <c r="G24" s="189">
        <v>8460</v>
      </c>
      <c r="H24" s="21">
        <f t="shared" si="45"/>
        <v>2</v>
      </c>
      <c r="I24" s="70">
        <f t="shared" si="46"/>
        <v>13</v>
      </c>
      <c r="J24" s="1">
        <f t="shared" si="47"/>
        <v>5</v>
      </c>
      <c r="K24" s="5"/>
      <c r="L24" s="213">
        <v>8</v>
      </c>
      <c r="M24" s="189">
        <v>12</v>
      </c>
      <c r="N24" s="21">
        <f t="shared" si="48"/>
        <v>1</v>
      </c>
      <c r="O24" s="189">
        <v>5580</v>
      </c>
      <c r="P24" s="21">
        <f t="shared" si="49"/>
        <v>8</v>
      </c>
      <c r="Q24" s="70">
        <f t="shared" si="50"/>
        <v>9</v>
      </c>
      <c r="R24" s="1">
        <f t="shared" si="51"/>
        <v>3</v>
      </c>
      <c r="S24" s="5"/>
      <c r="T24" s="213">
        <v>8</v>
      </c>
      <c r="U24" s="189">
        <v>2</v>
      </c>
      <c r="V24" s="21">
        <f t="shared" si="52"/>
        <v>12</v>
      </c>
      <c r="W24" s="189">
        <v>3540</v>
      </c>
      <c r="X24" s="21">
        <f t="shared" si="53"/>
        <v>3</v>
      </c>
      <c r="Y24" s="70">
        <f t="shared" si="54"/>
        <v>15</v>
      </c>
      <c r="Z24" s="1">
        <f t="shared" si="55"/>
        <v>9</v>
      </c>
      <c r="AA24" s="5"/>
      <c r="AB24" s="213">
        <v>11</v>
      </c>
      <c r="AC24" s="189">
        <v>0</v>
      </c>
      <c r="AD24" s="21">
        <f t="shared" si="56"/>
        <v>18</v>
      </c>
      <c r="AE24" s="189">
        <v>0</v>
      </c>
      <c r="AF24" s="21">
        <f t="shared" si="57"/>
        <v>18</v>
      </c>
      <c r="AG24" s="70">
        <f t="shared" si="58"/>
        <v>36</v>
      </c>
      <c r="AH24" s="1">
        <f t="shared" si="59"/>
        <v>18</v>
      </c>
      <c r="AI24" s="5"/>
      <c r="AJ24" s="213">
        <v>31</v>
      </c>
      <c r="AK24" s="189">
        <v>2</v>
      </c>
      <c r="AL24" s="21">
        <f t="shared" si="60"/>
        <v>15</v>
      </c>
      <c r="AM24" s="189">
        <v>2060</v>
      </c>
      <c r="AN24" s="21">
        <f t="shared" si="61"/>
        <v>12</v>
      </c>
      <c r="AO24" s="70">
        <f t="shared" si="62"/>
        <v>27</v>
      </c>
      <c r="AP24" s="1">
        <f t="shared" si="63"/>
        <v>15</v>
      </c>
      <c r="AQ24" s="5"/>
      <c r="AR24" s="192">
        <v>24</v>
      </c>
      <c r="AS24" s="194">
        <v>2</v>
      </c>
      <c r="AT24" s="21">
        <f t="shared" si="64"/>
        <v>14</v>
      </c>
      <c r="AU24" s="194">
        <v>1820</v>
      </c>
      <c r="AV24" s="21">
        <f t="shared" si="65"/>
        <v>14</v>
      </c>
      <c r="AW24" s="70">
        <f t="shared" si="66"/>
        <v>28</v>
      </c>
      <c r="AX24" s="1">
        <f t="shared" si="67"/>
        <v>14</v>
      </c>
      <c r="AY24" s="5"/>
      <c r="AZ24" s="192"/>
      <c r="BA24" s="194"/>
      <c r="BB24" s="21">
        <v>17</v>
      </c>
      <c r="BC24" s="194"/>
      <c r="BD24" s="21">
        <v>17</v>
      </c>
      <c r="BE24" s="70">
        <f t="shared" si="70"/>
        <v>34</v>
      </c>
      <c r="BF24" s="1">
        <f t="shared" si="71"/>
        <v>17</v>
      </c>
      <c r="BG24" s="5"/>
      <c r="BH24" s="192">
        <v>8</v>
      </c>
      <c r="BI24" s="194">
        <v>4</v>
      </c>
      <c r="BJ24" s="21">
        <f t="shared" si="72"/>
        <v>16</v>
      </c>
      <c r="BK24" s="194">
        <v>3400</v>
      </c>
      <c r="BL24" s="21">
        <f t="shared" si="73"/>
        <v>8</v>
      </c>
      <c r="BM24" s="70">
        <f t="shared" si="74"/>
        <v>24</v>
      </c>
      <c r="BN24" s="1">
        <f t="shared" si="75"/>
        <v>12</v>
      </c>
      <c r="BO24" s="5"/>
      <c r="BP24" s="213">
        <v>5</v>
      </c>
      <c r="BQ24" s="189">
        <v>4</v>
      </c>
      <c r="BR24" s="21">
        <f t="shared" si="76"/>
        <v>13</v>
      </c>
      <c r="BS24" s="189">
        <v>3360</v>
      </c>
      <c r="BT24" s="21">
        <f t="shared" si="77"/>
        <v>9</v>
      </c>
      <c r="BU24" s="70">
        <f t="shared" si="78"/>
        <v>22</v>
      </c>
      <c r="BV24" s="10">
        <f t="shared" si="79"/>
        <v>13</v>
      </c>
      <c r="BW24" s="5"/>
      <c r="BX24" s="192">
        <v>12</v>
      </c>
      <c r="BY24" s="194">
        <v>6</v>
      </c>
      <c r="BZ24" s="21">
        <f t="shared" si="80"/>
        <v>7</v>
      </c>
      <c r="CA24" s="194">
        <v>3920</v>
      </c>
      <c r="CB24" s="21">
        <f t="shared" si="81"/>
        <v>6</v>
      </c>
      <c r="CC24" s="70">
        <f t="shared" si="82"/>
        <v>13</v>
      </c>
      <c r="CD24" s="10">
        <f t="shared" si="83"/>
        <v>5</v>
      </c>
      <c r="CE24" s="5"/>
      <c r="CF24" s="68"/>
      <c r="CG24" s="68"/>
      <c r="CH24" s="21">
        <f t="shared" si="84"/>
        <v>0</v>
      </c>
      <c r="CI24" s="68"/>
      <c r="CJ24" s="21">
        <f t="shared" si="85"/>
        <v>0</v>
      </c>
      <c r="CK24" s="70">
        <f t="shared" si="86"/>
        <v>0</v>
      </c>
      <c r="CL24" s="10">
        <f t="shared" si="87"/>
        <v>1</v>
      </c>
      <c r="CM24" s="5"/>
      <c r="CN24" s="68"/>
      <c r="CO24" s="68"/>
      <c r="CP24" s="21">
        <f t="shared" si="88"/>
        <v>0</v>
      </c>
      <c r="CQ24" s="68"/>
      <c r="CR24" s="21">
        <f t="shared" si="89"/>
        <v>0</v>
      </c>
      <c r="CS24" s="70">
        <f t="shared" si="90"/>
        <v>0</v>
      </c>
      <c r="CT24" s="10">
        <f t="shared" si="91"/>
        <v>1</v>
      </c>
      <c r="CU24" s="5"/>
      <c r="CV24" s="68"/>
      <c r="CW24" s="68"/>
      <c r="CX24" s="21">
        <f t="shared" si="92"/>
        <v>0</v>
      </c>
      <c r="CY24" s="68"/>
      <c r="CZ24" s="21">
        <f t="shared" si="93"/>
        <v>0</v>
      </c>
      <c r="DA24" s="70">
        <f t="shared" si="94"/>
        <v>0</v>
      </c>
      <c r="DB24" s="10">
        <f t="shared" si="95"/>
        <v>1</v>
      </c>
      <c r="DC24" s="7"/>
      <c r="DD24" s="9"/>
      <c r="DE24" s="12">
        <v>21</v>
      </c>
      <c r="DF24" s="12" t="str">
        <v>Jo Derix</v>
      </c>
      <c r="DG24" s="35">
        <v>235</v>
      </c>
      <c r="DH24" s="12">
        <v>17</v>
      </c>
      <c r="DI24" s="12">
        <v>15297</v>
      </c>
      <c r="DJ24" s="15">
        <v>-234999983</v>
      </c>
      <c r="DK24" s="15">
        <v>-7049984703</v>
      </c>
      <c r="DL24" s="36"/>
      <c r="DM24" s="51" t="str">
        <f t="shared" si="96"/>
        <v>Ton Nelissen</v>
      </c>
      <c r="DN24" s="14">
        <f t="shared" si="97"/>
        <v>151</v>
      </c>
      <c r="DO24" s="14">
        <f t="shared" si="98"/>
        <v>39</v>
      </c>
      <c r="DP24" s="14">
        <f>SUM('DMV per. 2'!DO24,'DMV per. 2'!ED24)</f>
        <v>32179</v>
      </c>
      <c r="DQ24" s="14">
        <f t="shared" si="99"/>
        <v>-150999961</v>
      </c>
      <c r="DR24" s="14">
        <f t="shared" si="100"/>
        <v>-4529967821</v>
      </c>
      <c r="DS24" s="36"/>
      <c r="DT24" s="5" t="str">
        <v>Jo Derix</v>
      </c>
      <c r="DU24" s="5">
        <v>235</v>
      </c>
      <c r="DV24" s="5">
        <v>17</v>
      </c>
      <c r="DW24" s="5">
        <v>15297</v>
      </c>
      <c r="DX24" s="36"/>
      <c r="DY24" s="36"/>
      <c r="DZ24" s="54"/>
      <c r="EA24" s="53" t="str">
        <f t="shared" si="101"/>
        <v>Ton Nelissen</v>
      </c>
      <c r="EB24" s="52">
        <f t="shared" si="102"/>
        <v>151</v>
      </c>
      <c r="EC24" s="4">
        <f t="shared" si="0"/>
        <v>39</v>
      </c>
      <c r="ED24" s="4">
        <f t="shared" si="1"/>
        <v>32140</v>
      </c>
      <c r="EF24" s="3" t="str">
        <f t="shared" si="2"/>
        <v>Ton Nelissen</v>
      </c>
      <c r="EG24" s="23">
        <f t="shared" si="103"/>
        <v>151</v>
      </c>
      <c r="EH24" s="1">
        <f t="shared" si="104"/>
        <v>221</v>
      </c>
      <c r="EI24" s="1">
        <f t="shared" si="3"/>
        <v>13</v>
      </c>
      <c r="EJ24" s="1">
        <f t="shared" si="4"/>
        <v>9</v>
      </c>
      <c r="EK24" s="1">
        <f t="shared" si="5"/>
        <v>15</v>
      </c>
      <c r="EL24" s="1">
        <f t="shared" si="6"/>
        <v>36</v>
      </c>
      <c r="EM24" s="1">
        <f t="shared" si="7"/>
        <v>27</v>
      </c>
      <c r="EN24" s="1">
        <f t="shared" si="8"/>
        <v>28</v>
      </c>
      <c r="EO24" s="1">
        <f t="shared" si="9"/>
        <v>34</v>
      </c>
      <c r="EP24" s="1">
        <f t="shared" si="10"/>
        <v>24</v>
      </c>
      <c r="EQ24" s="1">
        <f t="shared" si="11"/>
        <v>22</v>
      </c>
      <c r="ER24" s="1">
        <f t="shared" si="12"/>
        <v>13</v>
      </c>
      <c r="ES24" s="1">
        <f t="shared" si="13"/>
        <v>0</v>
      </c>
      <c r="ET24" s="2">
        <f t="shared" si="14"/>
        <v>0</v>
      </c>
      <c r="EU24" s="2">
        <f t="shared" si="15"/>
        <v>0</v>
      </c>
      <c r="EW24" s="3" t="str">
        <f t="shared" si="16"/>
        <v>Ton Nelissen</v>
      </c>
      <c r="EX24" s="1">
        <f t="shared" si="17"/>
        <v>39</v>
      </c>
      <c r="EY24" s="16">
        <f t="shared" si="18"/>
        <v>7</v>
      </c>
      <c r="EZ24" s="16">
        <f t="shared" si="19"/>
        <v>12</v>
      </c>
      <c r="FA24" s="16">
        <f t="shared" si="20"/>
        <v>2</v>
      </c>
      <c r="FB24" s="16">
        <f t="shared" si="21"/>
        <v>0</v>
      </c>
      <c r="FC24" s="16">
        <f t="shared" si="22"/>
        <v>2</v>
      </c>
      <c r="FD24" s="16">
        <f t="shared" si="23"/>
        <v>2</v>
      </c>
      <c r="FE24" s="16">
        <f t="shared" si="24"/>
        <v>0</v>
      </c>
      <c r="FF24" s="16">
        <f t="shared" si="25"/>
        <v>4</v>
      </c>
      <c r="FG24" s="16">
        <f t="shared" si="26"/>
        <v>4</v>
      </c>
      <c r="FH24" s="16">
        <f t="shared" si="27"/>
        <v>6</v>
      </c>
      <c r="FI24" s="16">
        <f t="shared" si="28"/>
        <v>0</v>
      </c>
      <c r="FJ24" s="16">
        <f t="shared" si="29"/>
        <v>0</v>
      </c>
      <c r="FK24" s="16">
        <f t="shared" si="30"/>
        <v>0</v>
      </c>
      <c r="FM24" s="3" t="str">
        <f t="shared" si="31"/>
        <v>Ton Nelissen</v>
      </c>
      <c r="FN24" s="1">
        <f t="shared" si="105"/>
        <v>32140</v>
      </c>
      <c r="FO24" s="1">
        <f t="shared" si="32"/>
        <v>8460</v>
      </c>
      <c r="FP24" s="1">
        <f t="shared" si="33"/>
        <v>5580</v>
      </c>
      <c r="FQ24" s="1">
        <f t="shared" si="34"/>
        <v>3540</v>
      </c>
      <c r="FR24" s="1">
        <f t="shared" si="35"/>
        <v>0</v>
      </c>
      <c r="FS24" s="1">
        <f t="shared" si="36"/>
        <v>2060</v>
      </c>
      <c r="FT24" s="16">
        <f t="shared" si="37"/>
        <v>1820</v>
      </c>
      <c r="FU24" s="16">
        <f t="shared" si="38"/>
        <v>0</v>
      </c>
      <c r="FV24" s="16">
        <f t="shared" si="39"/>
        <v>3400</v>
      </c>
      <c r="FW24" s="16">
        <f t="shared" si="40"/>
        <v>3360</v>
      </c>
      <c r="FX24" s="16">
        <f t="shared" si="41"/>
        <v>3920</v>
      </c>
      <c r="FY24" s="16">
        <f t="shared" si="42"/>
        <v>0</v>
      </c>
      <c r="FZ24" s="16">
        <f t="shared" si="106"/>
        <v>0</v>
      </c>
      <c r="GA24" s="16">
        <f t="shared" si="43"/>
        <v>0</v>
      </c>
      <c r="GC24" s="204" t="str">
        <f>'DMV per. 1'!B24</f>
        <v>Ton Nelissen</v>
      </c>
      <c r="GD24" s="1">
        <f t="shared" si="107"/>
        <v>1</v>
      </c>
      <c r="GE24" s="1">
        <f t="shared" si="108"/>
        <v>1</v>
      </c>
      <c r="GF24" s="1">
        <f t="shared" si="109"/>
        <v>1</v>
      </c>
      <c r="GG24" s="1">
        <f t="shared" si="110"/>
        <v>1</v>
      </c>
      <c r="GH24" s="1">
        <f t="shared" si="111"/>
        <v>1</v>
      </c>
      <c r="GI24" s="1">
        <f t="shared" si="112"/>
        <v>1</v>
      </c>
      <c r="GJ24" s="1">
        <f t="shared" si="113"/>
        <v>0</v>
      </c>
      <c r="GK24" s="1">
        <f t="shared" si="114"/>
        <v>1</v>
      </c>
      <c r="GL24" s="1">
        <f t="shared" si="115"/>
        <v>1</v>
      </c>
      <c r="GM24" s="1">
        <f t="shared" si="116"/>
        <v>1</v>
      </c>
      <c r="GN24" s="1">
        <f t="shared" si="117"/>
        <v>0</v>
      </c>
      <c r="GO24" s="1">
        <f t="shared" si="118"/>
        <v>0</v>
      </c>
      <c r="GP24" s="1">
        <f t="shared" si="119"/>
        <v>0</v>
      </c>
      <c r="GQ24" s="157">
        <f t="shared" si="120"/>
        <v>9</v>
      </c>
    </row>
    <row r="25" spans="1:199" ht="15.75" x14ac:dyDescent="0.25">
      <c r="A25" s="183">
        <v>22</v>
      </c>
      <c r="B25" s="86" t="str">
        <f>'DMV per. 1'!B25</f>
        <v>Wiel Ottenheim</v>
      </c>
      <c r="C25" s="6"/>
      <c r="D25" s="213">
        <v>7</v>
      </c>
      <c r="E25" s="189">
        <v>4</v>
      </c>
      <c r="F25" s="21">
        <f t="shared" si="44"/>
        <v>17</v>
      </c>
      <c r="G25" s="189">
        <v>1980</v>
      </c>
      <c r="H25" s="21">
        <f t="shared" si="45"/>
        <v>18</v>
      </c>
      <c r="I25" s="70">
        <f t="shared" si="46"/>
        <v>35</v>
      </c>
      <c r="J25" s="1">
        <f t="shared" si="47"/>
        <v>18</v>
      </c>
      <c r="K25" s="5"/>
      <c r="L25" s="213">
        <v>32</v>
      </c>
      <c r="M25" s="189">
        <v>5</v>
      </c>
      <c r="N25" s="21">
        <f t="shared" si="48"/>
        <v>9</v>
      </c>
      <c r="O25" s="189">
        <v>2160</v>
      </c>
      <c r="P25" s="21">
        <f t="shared" si="49"/>
        <v>16</v>
      </c>
      <c r="Q25" s="70">
        <f t="shared" si="50"/>
        <v>25</v>
      </c>
      <c r="R25" s="1">
        <f t="shared" si="51"/>
        <v>13</v>
      </c>
      <c r="S25" s="5"/>
      <c r="T25" s="213">
        <v>32</v>
      </c>
      <c r="U25" s="189">
        <v>2</v>
      </c>
      <c r="V25" s="21">
        <f t="shared" si="52"/>
        <v>12</v>
      </c>
      <c r="W25" s="189">
        <v>1940</v>
      </c>
      <c r="X25" s="21">
        <f t="shared" si="53"/>
        <v>13</v>
      </c>
      <c r="Y25" s="70">
        <f t="shared" si="54"/>
        <v>25</v>
      </c>
      <c r="Z25" s="1">
        <f t="shared" si="55"/>
        <v>13</v>
      </c>
      <c r="AA25" s="5"/>
      <c r="AB25" s="213">
        <v>12</v>
      </c>
      <c r="AC25" s="189">
        <v>5</v>
      </c>
      <c r="AD25" s="21">
        <f t="shared" si="56"/>
        <v>12</v>
      </c>
      <c r="AE25" s="189">
        <v>2160</v>
      </c>
      <c r="AF25" s="21">
        <f t="shared" si="57"/>
        <v>12</v>
      </c>
      <c r="AG25" s="70">
        <f t="shared" si="58"/>
        <v>24</v>
      </c>
      <c r="AH25" s="1">
        <f t="shared" si="59"/>
        <v>14</v>
      </c>
      <c r="AI25" s="5"/>
      <c r="AJ25" s="213">
        <v>2</v>
      </c>
      <c r="AK25" s="189">
        <v>0</v>
      </c>
      <c r="AL25" s="21">
        <f t="shared" si="60"/>
        <v>18</v>
      </c>
      <c r="AM25" s="189">
        <v>0</v>
      </c>
      <c r="AN25" s="21">
        <f t="shared" si="61"/>
        <v>18</v>
      </c>
      <c r="AO25" s="70">
        <f t="shared" si="62"/>
        <v>36</v>
      </c>
      <c r="AP25" s="1">
        <f t="shared" si="63"/>
        <v>18</v>
      </c>
      <c r="AQ25" s="5"/>
      <c r="AR25" s="192">
        <v>5</v>
      </c>
      <c r="AS25" s="194">
        <v>5</v>
      </c>
      <c r="AT25" s="21">
        <f t="shared" si="64"/>
        <v>10</v>
      </c>
      <c r="AU25" s="194">
        <v>2720</v>
      </c>
      <c r="AV25" s="21">
        <f t="shared" si="65"/>
        <v>10</v>
      </c>
      <c r="AW25" s="70">
        <f t="shared" si="66"/>
        <v>20</v>
      </c>
      <c r="AX25" s="1">
        <f t="shared" si="67"/>
        <v>12</v>
      </c>
      <c r="AY25" s="5"/>
      <c r="AZ25" s="192">
        <v>27</v>
      </c>
      <c r="BA25" s="194">
        <v>3</v>
      </c>
      <c r="BB25" s="21">
        <f t="shared" si="68"/>
        <v>16</v>
      </c>
      <c r="BC25" s="194">
        <v>3100</v>
      </c>
      <c r="BD25" s="21">
        <f t="shared" si="69"/>
        <v>9</v>
      </c>
      <c r="BE25" s="70">
        <f t="shared" si="70"/>
        <v>25</v>
      </c>
      <c r="BF25" s="1">
        <f t="shared" si="71"/>
        <v>14</v>
      </c>
      <c r="BG25" s="5"/>
      <c r="BH25" s="192"/>
      <c r="BI25" s="194"/>
      <c r="BJ25" s="21">
        <v>19</v>
      </c>
      <c r="BK25" s="194"/>
      <c r="BL25" s="21">
        <v>19</v>
      </c>
      <c r="BM25" s="70">
        <f t="shared" si="74"/>
        <v>38</v>
      </c>
      <c r="BN25" s="1">
        <f t="shared" si="75"/>
        <v>19</v>
      </c>
      <c r="BO25" s="5"/>
      <c r="BP25" s="213"/>
      <c r="BQ25" s="189"/>
      <c r="BR25" s="21">
        <v>18</v>
      </c>
      <c r="BS25" s="189"/>
      <c r="BT25" s="21">
        <v>18</v>
      </c>
      <c r="BU25" s="70">
        <f t="shared" si="78"/>
        <v>36</v>
      </c>
      <c r="BV25" s="10">
        <f t="shared" si="79"/>
        <v>18</v>
      </c>
      <c r="BW25" s="5"/>
      <c r="BX25" s="192"/>
      <c r="BY25" s="194"/>
      <c r="BZ25" s="21">
        <v>18</v>
      </c>
      <c r="CA25" s="194"/>
      <c r="CB25" s="21">
        <v>18</v>
      </c>
      <c r="CC25" s="70">
        <f t="shared" si="82"/>
        <v>36</v>
      </c>
      <c r="CD25" s="10">
        <f t="shared" si="83"/>
        <v>18</v>
      </c>
      <c r="CE25" s="5"/>
      <c r="CF25" s="68"/>
      <c r="CG25" s="68"/>
      <c r="CH25" s="21">
        <f t="shared" si="84"/>
        <v>0</v>
      </c>
      <c r="CI25" s="68"/>
      <c r="CJ25" s="21">
        <f t="shared" si="85"/>
        <v>0</v>
      </c>
      <c r="CK25" s="70">
        <f t="shared" si="86"/>
        <v>0</v>
      </c>
      <c r="CL25" s="10">
        <f t="shared" si="87"/>
        <v>1</v>
      </c>
      <c r="CM25" s="5"/>
      <c r="CN25" s="68"/>
      <c r="CO25" s="68"/>
      <c r="CP25" s="21">
        <f t="shared" si="88"/>
        <v>0</v>
      </c>
      <c r="CQ25" s="68"/>
      <c r="CR25" s="21">
        <f t="shared" si="89"/>
        <v>0</v>
      </c>
      <c r="CS25" s="70">
        <f t="shared" si="90"/>
        <v>0</v>
      </c>
      <c r="CT25" s="10">
        <f t="shared" si="91"/>
        <v>1</v>
      </c>
      <c r="CU25" s="5"/>
      <c r="CV25" s="68"/>
      <c r="CW25" s="68"/>
      <c r="CX25" s="21">
        <f t="shared" si="92"/>
        <v>0</v>
      </c>
      <c r="CY25" s="68"/>
      <c r="CZ25" s="21">
        <f t="shared" si="93"/>
        <v>0</v>
      </c>
      <c r="DA25" s="70">
        <f t="shared" si="94"/>
        <v>0</v>
      </c>
      <c r="DB25" s="10">
        <f t="shared" si="95"/>
        <v>1</v>
      </c>
      <c r="DC25" s="7"/>
      <c r="DD25" s="9"/>
      <c r="DE25" s="12">
        <v>22</v>
      </c>
      <c r="DF25" s="12" t="str">
        <v>Jack Smeets</v>
      </c>
      <c r="DG25" s="35">
        <v>272</v>
      </c>
      <c r="DH25" s="12">
        <v>6</v>
      </c>
      <c r="DI25" s="12">
        <v>3266</v>
      </c>
      <c r="DJ25" s="15">
        <v>-271999994</v>
      </c>
      <c r="DK25" s="15">
        <v>-8159996734</v>
      </c>
      <c r="DL25" s="36"/>
      <c r="DM25" s="51" t="str">
        <f t="shared" si="96"/>
        <v>Wiel Ottenheim</v>
      </c>
      <c r="DN25" s="14">
        <f t="shared" si="97"/>
        <v>226</v>
      </c>
      <c r="DO25" s="14">
        <f t="shared" si="98"/>
        <v>24</v>
      </c>
      <c r="DP25" s="14">
        <f>SUM('DMV per. 2'!DO25,'DMV per. 2'!ED25)</f>
        <v>14084</v>
      </c>
      <c r="DQ25" s="14">
        <f t="shared" si="99"/>
        <v>-225999976</v>
      </c>
      <c r="DR25" s="14">
        <f t="shared" si="100"/>
        <v>-6779985916</v>
      </c>
      <c r="DS25" s="36"/>
      <c r="DT25" s="5" t="str">
        <v>Jack Smeets</v>
      </c>
      <c r="DU25" s="5">
        <v>272</v>
      </c>
      <c r="DV25" s="5">
        <v>6</v>
      </c>
      <c r="DW25" s="5">
        <v>3266</v>
      </c>
      <c r="DX25" s="36"/>
      <c r="DY25" s="36"/>
      <c r="DZ25" s="54"/>
      <c r="EA25" s="53" t="str">
        <f t="shared" si="101"/>
        <v>Wiel Ottenheim</v>
      </c>
      <c r="EB25" s="52">
        <f t="shared" si="102"/>
        <v>226</v>
      </c>
      <c r="EC25" s="4">
        <f t="shared" si="0"/>
        <v>24</v>
      </c>
      <c r="ED25" s="4">
        <f t="shared" si="1"/>
        <v>14060</v>
      </c>
      <c r="EF25" s="3" t="str">
        <f t="shared" si="2"/>
        <v>Wiel Ottenheim</v>
      </c>
      <c r="EG25" s="23">
        <f t="shared" si="103"/>
        <v>226</v>
      </c>
      <c r="EH25" s="1">
        <f t="shared" si="104"/>
        <v>300</v>
      </c>
      <c r="EI25" s="1">
        <f t="shared" si="3"/>
        <v>35</v>
      </c>
      <c r="EJ25" s="1">
        <f t="shared" si="4"/>
        <v>25</v>
      </c>
      <c r="EK25" s="1">
        <f t="shared" si="5"/>
        <v>25</v>
      </c>
      <c r="EL25" s="1">
        <f t="shared" si="6"/>
        <v>24</v>
      </c>
      <c r="EM25" s="1">
        <f t="shared" si="7"/>
        <v>36</v>
      </c>
      <c r="EN25" s="1">
        <f t="shared" si="8"/>
        <v>20</v>
      </c>
      <c r="EO25" s="1">
        <f t="shared" si="9"/>
        <v>25</v>
      </c>
      <c r="EP25" s="1">
        <f t="shared" si="10"/>
        <v>38</v>
      </c>
      <c r="EQ25" s="1">
        <f t="shared" si="11"/>
        <v>36</v>
      </c>
      <c r="ER25" s="1">
        <f t="shared" si="12"/>
        <v>36</v>
      </c>
      <c r="ES25" s="1">
        <f t="shared" si="13"/>
        <v>0</v>
      </c>
      <c r="ET25" s="2">
        <f t="shared" si="14"/>
        <v>0</v>
      </c>
      <c r="EU25" s="2">
        <f t="shared" si="15"/>
        <v>0</v>
      </c>
      <c r="EW25" s="3" t="str">
        <f t="shared" si="16"/>
        <v>Wiel Ottenheim</v>
      </c>
      <c r="EX25" s="1">
        <f t="shared" si="17"/>
        <v>24</v>
      </c>
      <c r="EY25" s="16">
        <f t="shared" si="18"/>
        <v>4</v>
      </c>
      <c r="EZ25" s="16">
        <f t="shared" si="19"/>
        <v>5</v>
      </c>
      <c r="FA25" s="16">
        <f t="shared" si="20"/>
        <v>2</v>
      </c>
      <c r="FB25" s="16">
        <f t="shared" si="21"/>
        <v>5</v>
      </c>
      <c r="FC25" s="16">
        <f t="shared" si="22"/>
        <v>0</v>
      </c>
      <c r="FD25" s="16">
        <f t="shared" si="23"/>
        <v>5</v>
      </c>
      <c r="FE25" s="16">
        <f t="shared" si="24"/>
        <v>3</v>
      </c>
      <c r="FF25" s="16">
        <f t="shared" si="25"/>
        <v>0</v>
      </c>
      <c r="FG25" s="16">
        <f t="shared" si="26"/>
        <v>0</v>
      </c>
      <c r="FH25" s="16">
        <f t="shared" si="27"/>
        <v>0</v>
      </c>
      <c r="FI25" s="16">
        <f t="shared" si="28"/>
        <v>0</v>
      </c>
      <c r="FJ25" s="16">
        <f t="shared" si="29"/>
        <v>0</v>
      </c>
      <c r="FK25" s="16">
        <f t="shared" si="30"/>
        <v>0</v>
      </c>
      <c r="FM25" s="3" t="str">
        <f t="shared" si="31"/>
        <v>Wiel Ottenheim</v>
      </c>
      <c r="FN25" s="1">
        <f t="shared" si="105"/>
        <v>14060</v>
      </c>
      <c r="FO25" s="1">
        <f t="shared" si="32"/>
        <v>1980</v>
      </c>
      <c r="FP25" s="1">
        <f t="shared" si="33"/>
        <v>2160</v>
      </c>
      <c r="FQ25" s="1">
        <f t="shared" si="34"/>
        <v>1940</v>
      </c>
      <c r="FR25" s="1">
        <f t="shared" si="35"/>
        <v>2160</v>
      </c>
      <c r="FS25" s="1">
        <f t="shared" si="36"/>
        <v>0</v>
      </c>
      <c r="FT25" s="16">
        <f t="shared" si="37"/>
        <v>2720</v>
      </c>
      <c r="FU25" s="16">
        <f t="shared" si="38"/>
        <v>3100</v>
      </c>
      <c r="FV25" s="16">
        <f t="shared" si="39"/>
        <v>0</v>
      </c>
      <c r="FW25" s="16">
        <f t="shared" si="40"/>
        <v>0</v>
      </c>
      <c r="FX25" s="16">
        <f t="shared" si="41"/>
        <v>0</v>
      </c>
      <c r="FY25" s="16">
        <f t="shared" si="42"/>
        <v>0</v>
      </c>
      <c r="FZ25" s="16">
        <f t="shared" si="106"/>
        <v>0</v>
      </c>
      <c r="GA25" s="16">
        <f t="shared" si="43"/>
        <v>0</v>
      </c>
      <c r="GC25" s="204" t="str">
        <f>'DMV per. 1'!B25</f>
        <v>Wiel Ottenheim</v>
      </c>
      <c r="GD25" s="1">
        <f t="shared" si="107"/>
        <v>1</v>
      </c>
      <c r="GE25" s="1">
        <f t="shared" si="108"/>
        <v>1</v>
      </c>
      <c r="GF25" s="1">
        <f t="shared" si="109"/>
        <v>1</v>
      </c>
      <c r="GG25" s="1">
        <f t="shared" si="110"/>
        <v>1</v>
      </c>
      <c r="GH25" s="1">
        <f t="shared" si="111"/>
        <v>1</v>
      </c>
      <c r="GI25" s="1">
        <f t="shared" si="112"/>
        <v>1</v>
      </c>
      <c r="GJ25" s="1">
        <f t="shared" si="113"/>
        <v>1</v>
      </c>
      <c r="GK25" s="1">
        <f t="shared" si="114"/>
        <v>0</v>
      </c>
      <c r="GL25" s="1">
        <f t="shared" si="115"/>
        <v>0</v>
      </c>
      <c r="GM25" s="1">
        <f t="shared" si="116"/>
        <v>0</v>
      </c>
      <c r="GN25" s="1">
        <f t="shared" si="117"/>
        <v>0</v>
      </c>
      <c r="GO25" s="1">
        <f t="shared" si="118"/>
        <v>0</v>
      </c>
      <c r="GP25" s="1">
        <f t="shared" si="119"/>
        <v>0</v>
      </c>
      <c r="GQ25" s="157">
        <f t="shared" si="120"/>
        <v>7</v>
      </c>
    </row>
    <row r="26" spans="1:199" ht="15.75" x14ac:dyDescent="0.25">
      <c r="A26" s="183">
        <v>23</v>
      </c>
      <c r="B26" s="86" t="str">
        <f>'DMV per. 1'!B26</f>
        <v>Zz</v>
      </c>
      <c r="C26" s="6"/>
      <c r="D26" s="68"/>
      <c r="E26" s="68"/>
      <c r="F26" s="21">
        <v>50</v>
      </c>
      <c r="G26" s="68"/>
      <c r="H26" s="21">
        <v>50</v>
      </c>
      <c r="I26" s="70">
        <f t="shared" si="46"/>
        <v>100</v>
      </c>
      <c r="J26" s="1">
        <f t="shared" si="47"/>
        <v>23</v>
      </c>
      <c r="K26" s="5"/>
      <c r="L26" s="68"/>
      <c r="M26" s="68"/>
      <c r="N26" s="21">
        <v>50</v>
      </c>
      <c r="O26" s="68"/>
      <c r="P26" s="21">
        <v>50</v>
      </c>
      <c r="Q26" s="70">
        <f t="shared" si="50"/>
        <v>100</v>
      </c>
      <c r="R26" s="1">
        <f t="shared" si="51"/>
        <v>23</v>
      </c>
      <c r="S26" s="5"/>
      <c r="T26" s="68"/>
      <c r="U26" s="68"/>
      <c r="V26" s="21">
        <v>50</v>
      </c>
      <c r="W26" s="68"/>
      <c r="X26" s="21">
        <v>50</v>
      </c>
      <c r="Y26" s="70">
        <f t="shared" si="54"/>
        <v>100</v>
      </c>
      <c r="Z26" s="1">
        <f t="shared" si="55"/>
        <v>23</v>
      </c>
      <c r="AA26" s="5"/>
      <c r="AB26" s="213"/>
      <c r="AC26" s="68"/>
      <c r="AD26" s="21">
        <v>50</v>
      </c>
      <c r="AE26" s="68"/>
      <c r="AF26" s="21">
        <v>50</v>
      </c>
      <c r="AG26" s="70">
        <f t="shared" si="58"/>
        <v>100</v>
      </c>
      <c r="AH26" s="1">
        <f t="shared" si="59"/>
        <v>23</v>
      </c>
      <c r="AI26" s="5"/>
      <c r="AJ26" s="68"/>
      <c r="AK26" s="68"/>
      <c r="AL26" s="21">
        <v>50</v>
      </c>
      <c r="AM26" s="68"/>
      <c r="AN26" s="21">
        <v>50</v>
      </c>
      <c r="AO26" s="70">
        <f t="shared" si="62"/>
        <v>100</v>
      </c>
      <c r="AP26" s="1">
        <f t="shared" si="63"/>
        <v>23</v>
      </c>
      <c r="AQ26" s="5"/>
      <c r="AR26" s="68"/>
      <c r="AS26" s="68"/>
      <c r="AT26" s="21">
        <v>50</v>
      </c>
      <c r="AU26" s="68"/>
      <c r="AV26" s="21">
        <v>50</v>
      </c>
      <c r="AW26" s="70">
        <f t="shared" si="66"/>
        <v>100</v>
      </c>
      <c r="AX26" s="1">
        <f t="shared" si="67"/>
        <v>23</v>
      </c>
      <c r="AY26" s="5"/>
      <c r="AZ26" s="68"/>
      <c r="BA26" s="68"/>
      <c r="BB26" s="21">
        <v>50</v>
      </c>
      <c r="BC26" s="68"/>
      <c r="BD26" s="21">
        <v>50</v>
      </c>
      <c r="BE26" s="70">
        <f t="shared" si="70"/>
        <v>100</v>
      </c>
      <c r="BF26" s="1">
        <f t="shared" si="71"/>
        <v>23</v>
      </c>
      <c r="BG26" s="5"/>
      <c r="BH26" s="68"/>
      <c r="BI26" s="68"/>
      <c r="BJ26" s="21">
        <v>50</v>
      </c>
      <c r="BK26" s="68"/>
      <c r="BL26" s="21">
        <v>50</v>
      </c>
      <c r="BM26" s="70">
        <f t="shared" si="74"/>
        <v>100</v>
      </c>
      <c r="BN26" s="1">
        <f t="shared" si="75"/>
        <v>23</v>
      </c>
      <c r="BO26" s="5"/>
      <c r="BP26" s="68"/>
      <c r="BQ26" s="68"/>
      <c r="BR26" s="21">
        <v>50</v>
      </c>
      <c r="BS26" s="68"/>
      <c r="BT26" s="21">
        <v>50</v>
      </c>
      <c r="BU26" s="70">
        <f t="shared" si="78"/>
        <v>100</v>
      </c>
      <c r="BV26" s="10">
        <f t="shared" si="79"/>
        <v>23</v>
      </c>
      <c r="BW26" s="5"/>
      <c r="BX26" s="68"/>
      <c r="BY26" s="68"/>
      <c r="BZ26" s="21">
        <v>50</v>
      </c>
      <c r="CA26" s="68"/>
      <c r="CB26" s="21">
        <v>50</v>
      </c>
      <c r="CC26" s="70">
        <f t="shared" si="82"/>
        <v>100</v>
      </c>
      <c r="CD26" s="10">
        <f t="shared" si="83"/>
        <v>23</v>
      </c>
      <c r="CE26" s="5"/>
      <c r="CF26" s="68"/>
      <c r="CG26" s="68"/>
      <c r="CH26" s="21">
        <f t="shared" si="84"/>
        <v>0</v>
      </c>
      <c r="CI26" s="68"/>
      <c r="CJ26" s="21">
        <f t="shared" si="85"/>
        <v>0</v>
      </c>
      <c r="CK26" s="70">
        <f t="shared" si="86"/>
        <v>0</v>
      </c>
      <c r="CL26" s="10">
        <f t="shared" si="87"/>
        <v>1</v>
      </c>
      <c r="CM26" s="5"/>
      <c r="CN26" s="68"/>
      <c r="CO26" s="68"/>
      <c r="CP26" s="21">
        <f t="shared" si="88"/>
        <v>0</v>
      </c>
      <c r="CQ26" s="68"/>
      <c r="CR26" s="21">
        <f t="shared" si="89"/>
        <v>0</v>
      </c>
      <c r="CS26" s="70">
        <f t="shared" si="90"/>
        <v>0</v>
      </c>
      <c r="CT26" s="10">
        <f t="shared" si="91"/>
        <v>1</v>
      </c>
      <c r="CU26" s="5"/>
      <c r="CV26" s="68"/>
      <c r="CW26" s="68"/>
      <c r="CX26" s="21">
        <f t="shared" si="92"/>
        <v>0</v>
      </c>
      <c r="CY26" s="68"/>
      <c r="CZ26" s="21">
        <f t="shared" si="93"/>
        <v>0</v>
      </c>
      <c r="DA26" s="70">
        <f t="shared" si="94"/>
        <v>0</v>
      </c>
      <c r="DB26" s="10">
        <f t="shared" si="95"/>
        <v>1</v>
      </c>
      <c r="DC26" s="7"/>
      <c r="DD26" s="9"/>
      <c r="DE26" s="12">
        <v>23</v>
      </c>
      <c r="DF26" s="12" t="str">
        <v>Zz</v>
      </c>
      <c r="DG26" s="35">
        <v>800</v>
      </c>
      <c r="DH26" s="12">
        <v>0</v>
      </c>
      <c r="DI26" s="12">
        <v>0</v>
      </c>
      <c r="DJ26" s="15">
        <v>-800000000</v>
      </c>
      <c r="DK26" s="15">
        <v>-24000000000</v>
      </c>
      <c r="DL26" s="36"/>
      <c r="DM26" s="51" t="str">
        <f t="shared" si="96"/>
        <v>Zz</v>
      </c>
      <c r="DN26" s="14">
        <f t="shared" si="97"/>
        <v>800</v>
      </c>
      <c r="DO26" s="14">
        <f t="shared" si="98"/>
        <v>0</v>
      </c>
      <c r="DP26" s="14">
        <f>SUM('DMV per. 2'!DO26,'DMV per. 2'!ED26)</f>
        <v>0</v>
      </c>
      <c r="DQ26" s="14">
        <f t="shared" si="99"/>
        <v>-800000000</v>
      </c>
      <c r="DR26" s="14">
        <f t="shared" si="100"/>
        <v>-24000000000</v>
      </c>
      <c r="DS26" s="36"/>
      <c r="DT26" s="5" t="str">
        <v>Zz</v>
      </c>
      <c r="DU26" s="5">
        <v>800</v>
      </c>
      <c r="DV26" s="5">
        <v>0</v>
      </c>
      <c r="DW26" s="5">
        <v>0</v>
      </c>
      <c r="DX26" s="36"/>
      <c r="DY26" s="36"/>
      <c r="DZ26" s="54"/>
      <c r="EA26" s="53" t="str">
        <f t="shared" si="101"/>
        <v>Zz</v>
      </c>
      <c r="EB26" s="52">
        <f t="shared" si="102"/>
        <v>800</v>
      </c>
      <c r="EC26" s="4">
        <f t="shared" si="0"/>
        <v>0</v>
      </c>
      <c r="ED26" s="4">
        <f t="shared" si="1"/>
        <v>0</v>
      </c>
      <c r="EF26" s="3" t="str">
        <f t="shared" si="2"/>
        <v>Zz</v>
      </c>
      <c r="EG26" s="23">
        <f t="shared" si="103"/>
        <v>800</v>
      </c>
      <c r="EH26" s="1">
        <f t="shared" si="104"/>
        <v>1000</v>
      </c>
      <c r="EI26" s="1">
        <f t="shared" si="3"/>
        <v>100</v>
      </c>
      <c r="EJ26" s="1">
        <f t="shared" si="4"/>
        <v>100</v>
      </c>
      <c r="EK26" s="1">
        <f t="shared" si="5"/>
        <v>100</v>
      </c>
      <c r="EL26" s="1">
        <f t="shared" si="6"/>
        <v>100</v>
      </c>
      <c r="EM26" s="1">
        <f t="shared" si="7"/>
        <v>100</v>
      </c>
      <c r="EN26" s="1">
        <f t="shared" si="8"/>
        <v>100</v>
      </c>
      <c r="EO26" s="1">
        <f t="shared" si="9"/>
        <v>100</v>
      </c>
      <c r="EP26" s="1">
        <f t="shared" si="10"/>
        <v>100</v>
      </c>
      <c r="EQ26" s="1">
        <f t="shared" si="11"/>
        <v>100</v>
      </c>
      <c r="ER26" s="1">
        <f t="shared" si="12"/>
        <v>100</v>
      </c>
      <c r="ES26" s="1">
        <f t="shared" si="13"/>
        <v>0</v>
      </c>
      <c r="ET26" s="2">
        <f t="shared" si="14"/>
        <v>0</v>
      </c>
      <c r="EU26" s="2">
        <f t="shared" si="15"/>
        <v>0</v>
      </c>
      <c r="EW26" s="3" t="str">
        <f t="shared" si="16"/>
        <v>Zz</v>
      </c>
      <c r="EX26" s="1">
        <f t="shared" si="17"/>
        <v>0</v>
      </c>
      <c r="EY26" s="16">
        <f t="shared" si="18"/>
        <v>0</v>
      </c>
      <c r="EZ26" s="16">
        <f t="shared" si="19"/>
        <v>0</v>
      </c>
      <c r="FA26" s="16">
        <f t="shared" si="20"/>
        <v>0</v>
      </c>
      <c r="FB26" s="16">
        <f t="shared" si="21"/>
        <v>0</v>
      </c>
      <c r="FC26" s="16">
        <f t="shared" si="22"/>
        <v>0</v>
      </c>
      <c r="FD26" s="16">
        <f t="shared" si="23"/>
        <v>0</v>
      </c>
      <c r="FE26" s="16">
        <f t="shared" si="24"/>
        <v>0</v>
      </c>
      <c r="FF26" s="16">
        <f t="shared" si="25"/>
        <v>0</v>
      </c>
      <c r="FG26" s="16">
        <f t="shared" si="26"/>
        <v>0</v>
      </c>
      <c r="FH26" s="16">
        <f t="shared" si="27"/>
        <v>0</v>
      </c>
      <c r="FI26" s="16">
        <f t="shared" si="28"/>
        <v>0</v>
      </c>
      <c r="FJ26" s="16">
        <f t="shared" si="29"/>
        <v>0</v>
      </c>
      <c r="FK26" s="16">
        <f t="shared" si="30"/>
        <v>0</v>
      </c>
      <c r="FM26" s="3" t="str">
        <f t="shared" si="31"/>
        <v>Zz</v>
      </c>
      <c r="FN26" s="1">
        <f t="shared" si="105"/>
        <v>0</v>
      </c>
      <c r="FO26" s="1">
        <f t="shared" si="32"/>
        <v>0</v>
      </c>
      <c r="FP26" s="1">
        <f t="shared" si="33"/>
        <v>0</v>
      </c>
      <c r="FQ26" s="1">
        <f t="shared" si="34"/>
        <v>0</v>
      </c>
      <c r="FR26" s="1">
        <f t="shared" si="35"/>
        <v>0</v>
      </c>
      <c r="FS26" s="1">
        <f t="shared" si="36"/>
        <v>0</v>
      </c>
      <c r="FT26" s="16">
        <f t="shared" si="37"/>
        <v>0</v>
      </c>
      <c r="FU26" s="16">
        <f t="shared" si="38"/>
        <v>0</v>
      </c>
      <c r="FV26" s="16">
        <f t="shared" si="39"/>
        <v>0</v>
      </c>
      <c r="FW26" s="16">
        <f t="shared" si="40"/>
        <v>0</v>
      </c>
      <c r="FX26" s="16">
        <f t="shared" si="41"/>
        <v>0</v>
      </c>
      <c r="FY26" s="16">
        <f t="shared" si="42"/>
        <v>0</v>
      </c>
      <c r="FZ26" s="16">
        <f t="shared" si="106"/>
        <v>0</v>
      </c>
      <c r="GA26" s="16">
        <f t="shared" si="43"/>
        <v>0</v>
      </c>
      <c r="GC26" s="204" t="str">
        <f>'DMV per. 1'!B26</f>
        <v>Zz</v>
      </c>
      <c r="GD26" s="1">
        <f t="shared" si="107"/>
        <v>0</v>
      </c>
      <c r="GE26" s="1">
        <f t="shared" si="108"/>
        <v>0</v>
      </c>
      <c r="GF26" s="1">
        <f t="shared" si="109"/>
        <v>0</v>
      </c>
      <c r="GG26" s="1">
        <f t="shared" si="110"/>
        <v>0</v>
      </c>
      <c r="GH26" s="1">
        <f t="shared" si="111"/>
        <v>0</v>
      </c>
      <c r="GI26" s="1">
        <f t="shared" si="112"/>
        <v>0</v>
      </c>
      <c r="GJ26" s="1">
        <f t="shared" si="113"/>
        <v>0</v>
      </c>
      <c r="GK26" s="1">
        <f t="shared" si="114"/>
        <v>0</v>
      </c>
      <c r="GL26" s="1">
        <f t="shared" si="115"/>
        <v>0</v>
      </c>
      <c r="GM26" s="1">
        <f t="shared" si="116"/>
        <v>0</v>
      </c>
      <c r="GN26" s="1">
        <f t="shared" si="117"/>
        <v>0</v>
      </c>
      <c r="GO26" s="1">
        <f t="shared" si="118"/>
        <v>0</v>
      </c>
      <c r="GP26" s="1">
        <f t="shared" si="119"/>
        <v>0</v>
      </c>
      <c r="GQ26" s="157">
        <f t="shared" si="120"/>
        <v>0</v>
      </c>
    </row>
    <row r="27" spans="1:199" ht="15.75" x14ac:dyDescent="0.25">
      <c r="A27" s="183">
        <v>24</v>
      </c>
      <c r="B27" s="86" t="str">
        <f>'DMV per. 1'!B27</f>
        <v>Zz</v>
      </c>
      <c r="C27" s="6"/>
      <c r="D27" s="68"/>
      <c r="E27" s="68"/>
      <c r="F27" s="21">
        <v>50</v>
      </c>
      <c r="G27" s="68"/>
      <c r="H27" s="21">
        <v>50</v>
      </c>
      <c r="I27" s="70">
        <f t="shared" si="46"/>
        <v>100</v>
      </c>
      <c r="J27" s="1">
        <f t="shared" si="47"/>
        <v>23</v>
      </c>
      <c r="K27" s="5"/>
      <c r="L27" s="68"/>
      <c r="M27" s="68"/>
      <c r="N27" s="21">
        <v>50</v>
      </c>
      <c r="O27" s="68"/>
      <c r="P27" s="21">
        <v>50</v>
      </c>
      <c r="Q27" s="70">
        <f t="shared" si="50"/>
        <v>100</v>
      </c>
      <c r="R27" s="1">
        <f t="shared" si="51"/>
        <v>23</v>
      </c>
      <c r="S27" s="5"/>
      <c r="T27" s="68"/>
      <c r="U27" s="68"/>
      <c r="V27" s="21">
        <v>50</v>
      </c>
      <c r="W27" s="68"/>
      <c r="X27" s="21">
        <v>50</v>
      </c>
      <c r="Y27" s="70">
        <f t="shared" si="54"/>
        <v>100</v>
      </c>
      <c r="Z27" s="1">
        <f t="shared" si="55"/>
        <v>23</v>
      </c>
      <c r="AA27" s="5"/>
      <c r="AB27" s="213"/>
      <c r="AC27" s="68"/>
      <c r="AD27" s="21">
        <v>50</v>
      </c>
      <c r="AE27" s="68"/>
      <c r="AF27" s="21">
        <v>50</v>
      </c>
      <c r="AG27" s="70">
        <f t="shared" si="58"/>
        <v>100</v>
      </c>
      <c r="AH27" s="1">
        <f t="shared" si="59"/>
        <v>23</v>
      </c>
      <c r="AI27" s="5"/>
      <c r="AJ27" s="68"/>
      <c r="AK27" s="68"/>
      <c r="AL27" s="21">
        <v>50</v>
      </c>
      <c r="AM27" s="68"/>
      <c r="AN27" s="21">
        <v>50</v>
      </c>
      <c r="AO27" s="70">
        <f t="shared" si="62"/>
        <v>100</v>
      </c>
      <c r="AP27" s="1">
        <f t="shared" si="63"/>
        <v>23</v>
      </c>
      <c r="AQ27" s="5"/>
      <c r="AR27" s="68"/>
      <c r="AS27" s="68"/>
      <c r="AT27" s="21">
        <v>50</v>
      </c>
      <c r="AU27" s="68"/>
      <c r="AV27" s="21">
        <v>50</v>
      </c>
      <c r="AW27" s="70">
        <f t="shared" si="66"/>
        <v>100</v>
      </c>
      <c r="AX27" s="1">
        <f t="shared" si="67"/>
        <v>23</v>
      </c>
      <c r="AY27" s="5"/>
      <c r="AZ27" s="68"/>
      <c r="BA27" s="68"/>
      <c r="BB27" s="21">
        <v>50</v>
      </c>
      <c r="BC27" s="68"/>
      <c r="BD27" s="21">
        <v>50</v>
      </c>
      <c r="BE27" s="70">
        <f t="shared" si="70"/>
        <v>100</v>
      </c>
      <c r="BF27" s="1">
        <f t="shared" si="71"/>
        <v>23</v>
      </c>
      <c r="BG27" s="5"/>
      <c r="BH27" s="68"/>
      <c r="BI27" s="68"/>
      <c r="BJ27" s="21">
        <v>50</v>
      </c>
      <c r="BK27" s="68"/>
      <c r="BL27" s="21">
        <v>50</v>
      </c>
      <c r="BM27" s="70">
        <f t="shared" si="74"/>
        <v>100</v>
      </c>
      <c r="BN27" s="1">
        <f t="shared" si="75"/>
        <v>23</v>
      </c>
      <c r="BO27" s="5"/>
      <c r="BP27" s="68"/>
      <c r="BQ27" s="68"/>
      <c r="BR27" s="21">
        <v>50</v>
      </c>
      <c r="BS27" s="68"/>
      <c r="BT27" s="21">
        <v>50</v>
      </c>
      <c r="BU27" s="70">
        <f t="shared" si="78"/>
        <v>100</v>
      </c>
      <c r="BV27" s="10">
        <f t="shared" si="79"/>
        <v>23</v>
      </c>
      <c r="BW27" s="5"/>
      <c r="BX27" s="68"/>
      <c r="BY27" s="68"/>
      <c r="BZ27" s="21">
        <v>50</v>
      </c>
      <c r="CA27" s="68"/>
      <c r="CB27" s="21">
        <v>50</v>
      </c>
      <c r="CC27" s="70">
        <f t="shared" si="82"/>
        <v>100</v>
      </c>
      <c r="CD27" s="10">
        <f t="shared" si="83"/>
        <v>23</v>
      </c>
      <c r="CE27" s="5"/>
      <c r="CF27" s="68"/>
      <c r="CG27" s="68"/>
      <c r="CH27" s="21">
        <f t="shared" si="84"/>
        <v>0</v>
      </c>
      <c r="CI27" s="68"/>
      <c r="CJ27" s="21">
        <f t="shared" si="85"/>
        <v>0</v>
      </c>
      <c r="CK27" s="70">
        <f t="shared" si="86"/>
        <v>0</v>
      </c>
      <c r="CL27" s="10">
        <f t="shared" si="87"/>
        <v>1</v>
      </c>
      <c r="CM27" s="5"/>
      <c r="CN27" s="68"/>
      <c r="CO27" s="68"/>
      <c r="CP27" s="21">
        <f t="shared" si="88"/>
        <v>0</v>
      </c>
      <c r="CQ27" s="68"/>
      <c r="CR27" s="21">
        <f t="shared" si="89"/>
        <v>0</v>
      </c>
      <c r="CS27" s="70">
        <f t="shared" si="90"/>
        <v>0</v>
      </c>
      <c r="CT27" s="10">
        <f t="shared" si="91"/>
        <v>1</v>
      </c>
      <c r="CU27" s="5"/>
      <c r="CV27" s="68"/>
      <c r="CW27" s="68"/>
      <c r="CX27" s="21">
        <f t="shared" si="92"/>
        <v>0</v>
      </c>
      <c r="CY27" s="68"/>
      <c r="CZ27" s="21">
        <f t="shared" si="93"/>
        <v>0</v>
      </c>
      <c r="DA27" s="70">
        <f t="shared" si="94"/>
        <v>0</v>
      </c>
      <c r="DB27" s="10">
        <f t="shared" si="95"/>
        <v>1</v>
      </c>
      <c r="DC27" s="7"/>
      <c r="DD27" s="9"/>
      <c r="DE27" s="12">
        <v>24</v>
      </c>
      <c r="DF27" s="12" t="str">
        <v>Zz</v>
      </c>
      <c r="DG27" s="35">
        <v>800</v>
      </c>
      <c r="DH27" s="12">
        <v>0</v>
      </c>
      <c r="DI27" s="12">
        <v>0</v>
      </c>
      <c r="DJ27" s="15">
        <v>-800000000</v>
      </c>
      <c r="DK27" s="15">
        <v>-24000000000</v>
      </c>
      <c r="DL27" s="36"/>
      <c r="DM27" s="51" t="str">
        <f t="shared" si="96"/>
        <v>Zz</v>
      </c>
      <c r="DN27" s="14">
        <f t="shared" si="97"/>
        <v>800</v>
      </c>
      <c r="DO27" s="14">
        <f t="shared" si="98"/>
        <v>0</v>
      </c>
      <c r="DP27" s="14">
        <f>SUM('DMV per. 2'!DO27,'DMV per. 2'!ED27)</f>
        <v>0</v>
      </c>
      <c r="DQ27" s="14">
        <f t="shared" si="99"/>
        <v>-800000000</v>
      </c>
      <c r="DR27" s="14">
        <f t="shared" si="100"/>
        <v>-24000000000</v>
      </c>
      <c r="DS27" s="36"/>
      <c r="DT27" s="5" t="str">
        <v>Zz</v>
      </c>
      <c r="DU27" s="5">
        <v>800</v>
      </c>
      <c r="DV27" s="5">
        <v>0</v>
      </c>
      <c r="DW27" s="5">
        <v>0</v>
      </c>
      <c r="DX27" s="36"/>
      <c r="DY27" s="36"/>
      <c r="DZ27" s="54"/>
      <c r="EA27" s="53" t="str">
        <f t="shared" si="101"/>
        <v>Zz</v>
      </c>
      <c r="EB27" s="52">
        <f t="shared" si="102"/>
        <v>800</v>
      </c>
      <c r="EC27" s="4">
        <f t="shared" si="0"/>
        <v>0</v>
      </c>
      <c r="ED27" s="4">
        <f t="shared" si="1"/>
        <v>0</v>
      </c>
      <c r="EF27" s="3" t="str">
        <f t="shared" si="2"/>
        <v>Zz</v>
      </c>
      <c r="EG27" s="23">
        <f t="shared" si="103"/>
        <v>800</v>
      </c>
      <c r="EH27" s="1">
        <f t="shared" si="104"/>
        <v>1000</v>
      </c>
      <c r="EI27" s="1">
        <f t="shared" si="3"/>
        <v>100</v>
      </c>
      <c r="EJ27" s="1">
        <f t="shared" si="4"/>
        <v>100</v>
      </c>
      <c r="EK27" s="1">
        <f t="shared" si="5"/>
        <v>100</v>
      </c>
      <c r="EL27" s="1">
        <f t="shared" si="6"/>
        <v>100</v>
      </c>
      <c r="EM27" s="1">
        <f t="shared" si="7"/>
        <v>100</v>
      </c>
      <c r="EN27" s="1">
        <f t="shared" si="8"/>
        <v>100</v>
      </c>
      <c r="EO27" s="1">
        <f t="shared" si="9"/>
        <v>100</v>
      </c>
      <c r="EP27" s="1">
        <f t="shared" si="10"/>
        <v>100</v>
      </c>
      <c r="EQ27" s="1">
        <f t="shared" si="11"/>
        <v>100</v>
      </c>
      <c r="ER27" s="1">
        <f t="shared" si="12"/>
        <v>100</v>
      </c>
      <c r="ES27" s="1">
        <f t="shared" si="13"/>
        <v>0</v>
      </c>
      <c r="ET27" s="2">
        <f t="shared" si="14"/>
        <v>0</v>
      </c>
      <c r="EU27" s="2">
        <f t="shared" si="15"/>
        <v>0</v>
      </c>
      <c r="EW27" s="3" t="str">
        <f t="shared" si="16"/>
        <v>Zz</v>
      </c>
      <c r="EX27" s="1">
        <f t="shared" si="17"/>
        <v>0</v>
      </c>
      <c r="EY27" s="16">
        <f t="shared" si="18"/>
        <v>0</v>
      </c>
      <c r="EZ27" s="16">
        <f t="shared" si="19"/>
        <v>0</v>
      </c>
      <c r="FA27" s="16">
        <f t="shared" si="20"/>
        <v>0</v>
      </c>
      <c r="FB27" s="16">
        <f t="shared" si="21"/>
        <v>0</v>
      </c>
      <c r="FC27" s="16">
        <f t="shared" si="22"/>
        <v>0</v>
      </c>
      <c r="FD27" s="16">
        <f t="shared" si="23"/>
        <v>0</v>
      </c>
      <c r="FE27" s="16">
        <f t="shared" si="24"/>
        <v>0</v>
      </c>
      <c r="FF27" s="16">
        <f t="shared" si="25"/>
        <v>0</v>
      </c>
      <c r="FG27" s="16">
        <f t="shared" si="26"/>
        <v>0</v>
      </c>
      <c r="FH27" s="16">
        <f t="shared" si="27"/>
        <v>0</v>
      </c>
      <c r="FI27" s="16">
        <f t="shared" si="28"/>
        <v>0</v>
      </c>
      <c r="FJ27" s="16">
        <f t="shared" si="29"/>
        <v>0</v>
      </c>
      <c r="FK27" s="16">
        <f t="shared" si="30"/>
        <v>0</v>
      </c>
      <c r="FM27" s="3" t="str">
        <f t="shared" si="31"/>
        <v>Zz</v>
      </c>
      <c r="FN27" s="1">
        <f t="shared" si="105"/>
        <v>0</v>
      </c>
      <c r="FO27" s="1">
        <f t="shared" si="32"/>
        <v>0</v>
      </c>
      <c r="FP27" s="1">
        <f t="shared" si="33"/>
        <v>0</v>
      </c>
      <c r="FQ27" s="1">
        <f t="shared" si="34"/>
        <v>0</v>
      </c>
      <c r="FR27" s="1">
        <f t="shared" si="35"/>
        <v>0</v>
      </c>
      <c r="FS27" s="1">
        <f t="shared" si="36"/>
        <v>0</v>
      </c>
      <c r="FT27" s="16">
        <f t="shared" si="37"/>
        <v>0</v>
      </c>
      <c r="FU27" s="16">
        <f t="shared" si="38"/>
        <v>0</v>
      </c>
      <c r="FV27" s="16">
        <f t="shared" si="39"/>
        <v>0</v>
      </c>
      <c r="FW27" s="16">
        <f t="shared" si="40"/>
        <v>0</v>
      </c>
      <c r="FX27" s="16">
        <f t="shared" si="41"/>
        <v>0</v>
      </c>
      <c r="FY27" s="16">
        <f t="shared" si="42"/>
        <v>0</v>
      </c>
      <c r="FZ27" s="16">
        <f t="shared" si="106"/>
        <v>0</v>
      </c>
      <c r="GA27" s="16">
        <f t="shared" si="43"/>
        <v>0</v>
      </c>
      <c r="GC27" s="204" t="str">
        <f>'DMV per. 1'!B27</f>
        <v>Zz</v>
      </c>
      <c r="GD27" s="1">
        <f t="shared" si="107"/>
        <v>0</v>
      </c>
      <c r="GE27" s="1">
        <f t="shared" si="108"/>
        <v>0</v>
      </c>
      <c r="GF27" s="1">
        <f t="shared" si="109"/>
        <v>0</v>
      </c>
      <c r="GG27" s="1">
        <f t="shared" si="110"/>
        <v>0</v>
      </c>
      <c r="GH27" s="1">
        <f t="shared" si="111"/>
        <v>0</v>
      </c>
      <c r="GI27" s="1">
        <f t="shared" si="112"/>
        <v>0</v>
      </c>
      <c r="GJ27" s="1">
        <f t="shared" si="113"/>
        <v>0</v>
      </c>
      <c r="GK27" s="1">
        <f t="shared" si="114"/>
        <v>0</v>
      </c>
      <c r="GL27" s="1">
        <f t="shared" si="115"/>
        <v>0</v>
      </c>
      <c r="GM27" s="1">
        <f t="shared" si="116"/>
        <v>0</v>
      </c>
      <c r="GN27" s="1">
        <f t="shared" si="117"/>
        <v>0</v>
      </c>
      <c r="GO27" s="1">
        <f t="shared" si="118"/>
        <v>0</v>
      </c>
      <c r="GP27" s="1">
        <f t="shared" si="119"/>
        <v>0</v>
      </c>
      <c r="GQ27" s="157">
        <f t="shared" si="120"/>
        <v>0</v>
      </c>
    </row>
    <row r="28" spans="1:199" ht="15.75" x14ac:dyDescent="0.25">
      <c r="A28" s="183">
        <v>25</v>
      </c>
      <c r="B28" s="86" t="str">
        <f>'DMV per. 1'!B28</f>
        <v>Zz</v>
      </c>
      <c r="C28" s="6"/>
      <c r="D28" s="68"/>
      <c r="E28" s="68"/>
      <c r="F28" s="21">
        <v>50</v>
      </c>
      <c r="G28" s="68"/>
      <c r="H28" s="21">
        <v>50</v>
      </c>
      <c r="I28" s="70">
        <f t="shared" si="46"/>
        <v>100</v>
      </c>
      <c r="J28" s="1">
        <f t="shared" si="47"/>
        <v>23</v>
      </c>
      <c r="K28" s="5"/>
      <c r="L28" s="68"/>
      <c r="M28" s="68"/>
      <c r="N28" s="21">
        <v>50</v>
      </c>
      <c r="O28" s="68"/>
      <c r="P28" s="21">
        <v>50</v>
      </c>
      <c r="Q28" s="70">
        <f t="shared" si="50"/>
        <v>100</v>
      </c>
      <c r="R28" s="1">
        <f t="shared" si="51"/>
        <v>23</v>
      </c>
      <c r="S28" s="5"/>
      <c r="T28" s="68"/>
      <c r="U28" s="68"/>
      <c r="V28" s="21">
        <v>50</v>
      </c>
      <c r="W28" s="68"/>
      <c r="X28" s="21">
        <v>50</v>
      </c>
      <c r="Y28" s="70">
        <f t="shared" si="54"/>
        <v>100</v>
      </c>
      <c r="Z28" s="1">
        <f t="shared" si="55"/>
        <v>23</v>
      </c>
      <c r="AA28" s="5"/>
      <c r="AB28" s="213"/>
      <c r="AC28" s="68"/>
      <c r="AD28" s="21">
        <v>50</v>
      </c>
      <c r="AE28" s="68"/>
      <c r="AF28" s="21">
        <v>50</v>
      </c>
      <c r="AG28" s="70">
        <f t="shared" si="58"/>
        <v>100</v>
      </c>
      <c r="AH28" s="1">
        <f t="shared" si="59"/>
        <v>23</v>
      </c>
      <c r="AI28" s="5"/>
      <c r="AJ28" s="68"/>
      <c r="AK28" s="68"/>
      <c r="AL28" s="21">
        <v>50</v>
      </c>
      <c r="AM28" s="68"/>
      <c r="AN28" s="21">
        <v>50</v>
      </c>
      <c r="AO28" s="70">
        <f t="shared" si="62"/>
        <v>100</v>
      </c>
      <c r="AP28" s="1">
        <f t="shared" si="63"/>
        <v>23</v>
      </c>
      <c r="AQ28" s="5"/>
      <c r="AR28" s="68"/>
      <c r="AS28" s="68"/>
      <c r="AT28" s="21">
        <v>50</v>
      </c>
      <c r="AU28" s="68"/>
      <c r="AV28" s="21">
        <v>50</v>
      </c>
      <c r="AW28" s="70">
        <f t="shared" si="66"/>
        <v>100</v>
      </c>
      <c r="AX28" s="1">
        <f t="shared" si="67"/>
        <v>23</v>
      </c>
      <c r="AY28" s="5"/>
      <c r="AZ28" s="68"/>
      <c r="BA28" s="68"/>
      <c r="BB28" s="21">
        <v>50</v>
      </c>
      <c r="BC28" s="68"/>
      <c r="BD28" s="21">
        <v>50</v>
      </c>
      <c r="BE28" s="70">
        <f t="shared" si="70"/>
        <v>100</v>
      </c>
      <c r="BF28" s="1">
        <f t="shared" si="71"/>
        <v>23</v>
      </c>
      <c r="BG28" s="5"/>
      <c r="BH28" s="68"/>
      <c r="BI28" s="68"/>
      <c r="BJ28" s="21">
        <v>50</v>
      </c>
      <c r="BK28" s="68"/>
      <c r="BL28" s="21">
        <v>50</v>
      </c>
      <c r="BM28" s="70">
        <f t="shared" si="74"/>
        <v>100</v>
      </c>
      <c r="BN28" s="1">
        <f t="shared" si="75"/>
        <v>23</v>
      </c>
      <c r="BO28" s="5"/>
      <c r="BP28" s="68"/>
      <c r="BQ28" s="68"/>
      <c r="BR28" s="21">
        <v>50</v>
      </c>
      <c r="BS28" s="68"/>
      <c r="BT28" s="21">
        <v>50</v>
      </c>
      <c r="BU28" s="70">
        <f t="shared" si="78"/>
        <v>100</v>
      </c>
      <c r="BV28" s="10">
        <f t="shared" si="79"/>
        <v>23</v>
      </c>
      <c r="BW28" s="5"/>
      <c r="BX28" s="68"/>
      <c r="BY28" s="68"/>
      <c r="BZ28" s="21">
        <v>50</v>
      </c>
      <c r="CA28" s="68"/>
      <c r="CB28" s="21">
        <v>50</v>
      </c>
      <c r="CC28" s="70">
        <f t="shared" si="82"/>
        <v>100</v>
      </c>
      <c r="CD28" s="10">
        <f t="shared" si="83"/>
        <v>23</v>
      </c>
      <c r="CE28" s="5"/>
      <c r="CF28" s="68"/>
      <c r="CG28" s="68"/>
      <c r="CH28" s="21">
        <f t="shared" si="84"/>
        <v>0</v>
      </c>
      <c r="CI28" s="68"/>
      <c r="CJ28" s="21">
        <f t="shared" si="85"/>
        <v>0</v>
      </c>
      <c r="CK28" s="70">
        <f t="shared" si="86"/>
        <v>0</v>
      </c>
      <c r="CL28" s="10">
        <f t="shared" si="87"/>
        <v>1</v>
      </c>
      <c r="CM28" s="5"/>
      <c r="CN28" s="68"/>
      <c r="CO28" s="68"/>
      <c r="CP28" s="21">
        <f t="shared" si="88"/>
        <v>0</v>
      </c>
      <c r="CQ28" s="68"/>
      <c r="CR28" s="21">
        <f t="shared" si="89"/>
        <v>0</v>
      </c>
      <c r="CS28" s="70">
        <f t="shared" si="90"/>
        <v>0</v>
      </c>
      <c r="CT28" s="10">
        <f t="shared" si="91"/>
        <v>1</v>
      </c>
      <c r="CU28" s="5"/>
      <c r="CV28" s="68"/>
      <c r="CW28" s="68"/>
      <c r="CX28" s="21">
        <f t="shared" si="92"/>
        <v>0</v>
      </c>
      <c r="CY28" s="68"/>
      <c r="CZ28" s="21">
        <f t="shared" si="93"/>
        <v>0</v>
      </c>
      <c r="DA28" s="70">
        <f t="shared" si="94"/>
        <v>0</v>
      </c>
      <c r="DB28" s="10">
        <f t="shared" si="95"/>
        <v>1</v>
      </c>
      <c r="DC28" s="7"/>
      <c r="DD28" s="9"/>
      <c r="DE28" s="12">
        <v>25</v>
      </c>
      <c r="DF28" s="12" t="str">
        <v>Zz</v>
      </c>
      <c r="DG28" s="35">
        <v>800</v>
      </c>
      <c r="DH28" s="12">
        <v>0</v>
      </c>
      <c r="DI28" s="12">
        <v>0</v>
      </c>
      <c r="DJ28" s="15">
        <v>-800000000</v>
      </c>
      <c r="DK28" s="15">
        <v>-24000000000</v>
      </c>
      <c r="DL28" s="36"/>
      <c r="DM28" s="51" t="str">
        <f t="shared" si="96"/>
        <v>Zz</v>
      </c>
      <c r="DN28" s="14">
        <f t="shared" si="97"/>
        <v>800</v>
      </c>
      <c r="DO28" s="14">
        <f t="shared" si="98"/>
        <v>0</v>
      </c>
      <c r="DP28" s="14">
        <f>SUM('DMV per. 2'!DO28,'DMV per. 2'!ED28)</f>
        <v>0</v>
      </c>
      <c r="DQ28" s="14">
        <f t="shared" si="99"/>
        <v>-800000000</v>
      </c>
      <c r="DR28" s="14">
        <f t="shared" si="100"/>
        <v>-24000000000</v>
      </c>
      <c r="DS28" s="36"/>
      <c r="DT28" s="5" t="str">
        <v>Zz</v>
      </c>
      <c r="DU28" s="5">
        <v>800</v>
      </c>
      <c r="DV28" s="5">
        <v>0</v>
      </c>
      <c r="DW28" s="5">
        <v>0</v>
      </c>
      <c r="DX28" s="36"/>
      <c r="DY28" s="36"/>
      <c r="DZ28" s="54"/>
      <c r="EA28" s="53" t="str">
        <f t="shared" si="101"/>
        <v>Zz</v>
      </c>
      <c r="EB28" s="52">
        <f t="shared" si="102"/>
        <v>800</v>
      </c>
      <c r="EC28" s="4">
        <f t="shared" si="0"/>
        <v>0</v>
      </c>
      <c r="ED28" s="4">
        <f t="shared" si="1"/>
        <v>0</v>
      </c>
      <c r="EF28" s="3" t="str">
        <f t="shared" si="2"/>
        <v>Zz</v>
      </c>
      <c r="EG28" s="23">
        <f t="shared" si="103"/>
        <v>800</v>
      </c>
      <c r="EH28" s="1">
        <f t="shared" si="104"/>
        <v>1000</v>
      </c>
      <c r="EI28" s="1">
        <f t="shared" si="3"/>
        <v>100</v>
      </c>
      <c r="EJ28" s="1">
        <f t="shared" si="4"/>
        <v>100</v>
      </c>
      <c r="EK28" s="1">
        <f t="shared" si="5"/>
        <v>100</v>
      </c>
      <c r="EL28" s="1">
        <f t="shared" si="6"/>
        <v>100</v>
      </c>
      <c r="EM28" s="1">
        <f t="shared" si="7"/>
        <v>100</v>
      </c>
      <c r="EN28" s="1">
        <f t="shared" si="8"/>
        <v>100</v>
      </c>
      <c r="EO28" s="1">
        <f t="shared" si="9"/>
        <v>100</v>
      </c>
      <c r="EP28" s="1">
        <f t="shared" si="10"/>
        <v>100</v>
      </c>
      <c r="EQ28" s="1">
        <f t="shared" si="11"/>
        <v>100</v>
      </c>
      <c r="ER28" s="1">
        <f t="shared" si="12"/>
        <v>100</v>
      </c>
      <c r="ES28" s="1">
        <f t="shared" si="13"/>
        <v>0</v>
      </c>
      <c r="ET28" s="2">
        <f t="shared" si="14"/>
        <v>0</v>
      </c>
      <c r="EU28" s="2">
        <f t="shared" si="15"/>
        <v>0</v>
      </c>
      <c r="EW28" s="3" t="str">
        <f t="shared" si="16"/>
        <v>Zz</v>
      </c>
      <c r="EX28" s="1">
        <f t="shared" si="17"/>
        <v>0</v>
      </c>
      <c r="EY28" s="16">
        <f t="shared" si="18"/>
        <v>0</v>
      </c>
      <c r="EZ28" s="16">
        <f t="shared" si="19"/>
        <v>0</v>
      </c>
      <c r="FA28" s="16">
        <f t="shared" si="20"/>
        <v>0</v>
      </c>
      <c r="FB28" s="16">
        <f t="shared" si="21"/>
        <v>0</v>
      </c>
      <c r="FC28" s="16">
        <f t="shared" si="22"/>
        <v>0</v>
      </c>
      <c r="FD28" s="16">
        <f t="shared" si="23"/>
        <v>0</v>
      </c>
      <c r="FE28" s="16">
        <f t="shared" si="24"/>
        <v>0</v>
      </c>
      <c r="FF28" s="16">
        <f t="shared" si="25"/>
        <v>0</v>
      </c>
      <c r="FG28" s="16">
        <f t="shared" si="26"/>
        <v>0</v>
      </c>
      <c r="FH28" s="16">
        <f t="shared" si="27"/>
        <v>0</v>
      </c>
      <c r="FI28" s="16">
        <f t="shared" si="28"/>
        <v>0</v>
      </c>
      <c r="FJ28" s="16">
        <f t="shared" si="29"/>
        <v>0</v>
      </c>
      <c r="FK28" s="16">
        <f t="shared" si="30"/>
        <v>0</v>
      </c>
      <c r="FM28" s="3" t="str">
        <f t="shared" si="31"/>
        <v>Zz</v>
      </c>
      <c r="FN28" s="1">
        <f t="shared" si="105"/>
        <v>0</v>
      </c>
      <c r="FO28" s="1">
        <f t="shared" si="32"/>
        <v>0</v>
      </c>
      <c r="FP28" s="1">
        <f t="shared" si="33"/>
        <v>0</v>
      </c>
      <c r="FQ28" s="1">
        <f t="shared" si="34"/>
        <v>0</v>
      </c>
      <c r="FR28" s="1">
        <f t="shared" si="35"/>
        <v>0</v>
      </c>
      <c r="FS28" s="1">
        <f t="shared" si="36"/>
        <v>0</v>
      </c>
      <c r="FT28" s="16">
        <f t="shared" si="37"/>
        <v>0</v>
      </c>
      <c r="FU28" s="16">
        <f t="shared" si="38"/>
        <v>0</v>
      </c>
      <c r="FV28" s="16">
        <f t="shared" si="39"/>
        <v>0</v>
      </c>
      <c r="FW28" s="16">
        <f t="shared" si="40"/>
        <v>0</v>
      </c>
      <c r="FX28" s="16">
        <f t="shared" si="41"/>
        <v>0</v>
      </c>
      <c r="FY28" s="16">
        <f t="shared" si="42"/>
        <v>0</v>
      </c>
      <c r="FZ28" s="16">
        <f t="shared" si="106"/>
        <v>0</v>
      </c>
      <c r="GA28" s="16">
        <f t="shared" si="43"/>
        <v>0</v>
      </c>
      <c r="GC28" s="204" t="str">
        <f>'DMV per. 1'!B28</f>
        <v>Zz</v>
      </c>
      <c r="GD28" s="1">
        <f t="shared" si="107"/>
        <v>0</v>
      </c>
      <c r="GE28" s="1">
        <f t="shared" si="108"/>
        <v>0</v>
      </c>
      <c r="GF28" s="1">
        <f t="shared" si="109"/>
        <v>0</v>
      </c>
      <c r="GG28" s="1">
        <f t="shared" si="110"/>
        <v>0</v>
      </c>
      <c r="GH28" s="1">
        <f t="shared" si="111"/>
        <v>0</v>
      </c>
      <c r="GI28" s="1">
        <f t="shared" si="112"/>
        <v>0</v>
      </c>
      <c r="GJ28" s="1">
        <f t="shared" si="113"/>
        <v>0</v>
      </c>
      <c r="GK28" s="1">
        <f t="shared" si="114"/>
        <v>0</v>
      </c>
      <c r="GL28" s="1">
        <f t="shared" si="115"/>
        <v>0</v>
      </c>
      <c r="GM28" s="1">
        <f t="shared" si="116"/>
        <v>0</v>
      </c>
      <c r="GN28" s="1">
        <f t="shared" si="117"/>
        <v>0</v>
      </c>
      <c r="GO28" s="1">
        <f t="shared" si="118"/>
        <v>0</v>
      </c>
      <c r="GP28" s="1">
        <f t="shared" si="119"/>
        <v>0</v>
      </c>
      <c r="GQ28" s="157">
        <f t="shared" si="120"/>
        <v>0</v>
      </c>
    </row>
    <row r="29" spans="1:199" ht="15.75" x14ac:dyDescent="0.25">
      <c r="A29" s="183">
        <v>26</v>
      </c>
      <c r="B29" s="86" t="str">
        <f>'DMV per. 1'!B29</f>
        <v>Zz</v>
      </c>
      <c r="C29" s="6"/>
      <c r="D29" s="68"/>
      <c r="E29" s="68"/>
      <c r="F29" s="21">
        <v>50</v>
      </c>
      <c r="G29" s="68"/>
      <c r="H29" s="21">
        <v>50</v>
      </c>
      <c r="I29" s="70">
        <f t="shared" si="46"/>
        <v>100</v>
      </c>
      <c r="J29" s="1">
        <f t="shared" si="47"/>
        <v>23</v>
      </c>
      <c r="K29" s="5"/>
      <c r="L29" s="68"/>
      <c r="M29" s="68"/>
      <c r="N29" s="21">
        <v>50</v>
      </c>
      <c r="O29" s="68"/>
      <c r="P29" s="21">
        <v>50</v>
      </c>
      <c r="Q29" s="70">
        <f t="shared" si="50"/>
        <v>100</v>
      </c>
      <c r="R29" s="1">
        <f t="shared" si="51"/>
        <v>23</v>
      </c>
      <c r="S29" s="5"/>
      <c r="T29" s="68"/>
      <c r="U29" s="68"/>
      <c r="V29" s="21">
        <v>50</v>
      </c>
      <c r="W29" s="68"/>
      <c r="X29" s="21">
        <v>50</v>
      </c>
      <c r="Y29" s="70">
        <f t="shared" si="54"/>
        <v>100</v>
      </c>
      <c r="Z29" s="1">
        <f t="shared" si="55"/>
        <v>23</v>
      </c>
      <c r="AA29" s="5"/>
      <c r="AB29" s="68"/>
      <c r="AC29" s="68"/>
      <c r="AD29" s="21">
        <v>50</v>
      </c>
      <c r="AE29" s="68"/>
      <c r="AF29" s="21">
        <v>50</v>
      </c>
      <c r="AG29" s="70">
        <f t="shared" si="58"/>
        <v>100</v>
      </c>
      <c r="AH29" s="1">
        <f t="shared" si="59"/>
        <v>23</v>
      </c>
      <c r="AI29" s="5"/>
      <c r="AJ29" s="68"/>
      <c r="AK29" s="68"/>
      <c r="AL29" s="21">
        <v>50</v>
      </c>
      <c r="AM29" s="68"/>
      <c r="AN29" s="21">
        <v>50</v>
      </c>
      <c r="AO29" s="70">
        <f t="shared" si="62"/>
        <v>100</v>
      </c>
      <c r="AP29" s="1">
        <f t="shared" si="63"/>
        <v>23</v>
      </c>
      <c r="AQ29" s="5"/>
      <c r="AR29" s="68"/>
      <c r="AS29" s="68"/>
      <c r="AT29" s="21">
        <v>50</v>
      </c>
      <c r="AU29" s="68"/>
      <c r="AV29" s="21">
        <v>50</v>
      </c>
      <c r="AW29" s="70">
        <f t="shared" si="66"/>
        <v>100</v>
      </c>
      <c r="AX29" s="1">
        <f t="shared" si="67"/>
        <v>23</v>
      </c>
      <c r="AY29" s="5"/>
      <c r="AZ29" s="68"/>
      <c r="BA29" s="68"/>
      <c r="BB29" s="21">
        <v>50</v>
      </c>
      <c r="BC29" s="68"/>
      <c r="BD29" s="21">
        <v>50</v>
      </c>
      <c r="BE29" s="70">
        <f t="shared" si="70"/>
        <v>100</v>
      </c>
      <c r="BF29" s="1">
        <f t="shared" si="71"/>
        <v>23</v>
      </c>
      <c r="BG29" s="5"/>
      <c r="BH29" s="68"/>
      <c r="BI29" s="68"/>
      <c r="BJ29" s="21">
        <v>50</v>
      </c>
      <c r="BK29" s="68"/>
      <c r="BL29" s="21">
        <v>50</v>
      </c>
      <c r="BM29" s="70">
        <f t="shared" si="74"/>
        <v>100</v>
      </c>
      <c r="BN29" s="1">
        <f t="shared" si="75"/>
        <v>23</v>
      </c>
      <c r="BO29" s="5"/>
      <c r="BP29" s="68"/>
      <c r="BQ29" s="68"/>
      <c r="BR29" s="21">
        <v>50</v>
      </c>
      <c r="BS29" s="68"/>
      <c r="BT29" s="21">
        <v>50</v>
      </c>
      <c r="BU29" s="70">
        <f t="shared" si="78"/>
        <v>100</v>
      </c>
      <c r="BV29" s="10">
        <f t="shared" si="79"/>
        <v>23</v>
      </c>
      <c r="BW29" s="5"/>
      <c r="BX29" s="68"/>
      <c r="BY29" s="68"/>
      <c r="BZ29" s="21">
        <v>50</v>
      </c>
      <c r="CA29" s="68"/>
      <c r="CB29" s="21">
        <v>50</v>
      </c>
      <c r="CC29" s="70">
        <f t="shared" si="82"/>
        <v>100</v>
      </c>
      <c r="CD29" s="10">
        <f t="shared" si="83"/>
        <v>23</v>
      </c>
      <c r="CE29" s="5"/>
      <c r="CF29" s="68"/>
      <c r="CG29" s="68"/>
      <c r="CH29" s="21">
        <f t="shared" si="84"/>
        <v>0</v>
      </c>
      <c r="CI29" s="68"/>
      <c r="CJ29" s="21">
        <f t="shared" si="85"/>
        <v>0</v>
      </c>
      <c r="CK29" s="70">
        <f t="shared" si="86"/>
        <v>0</v>
      </c>
      <c r="CL29" s="10">
        <f t="shared" si="87"/>
        <v>1</v>
      </c>
      <c r="CM29" s="5"/>
      <c r="CN29" s="68"/>
      <c r="CO29" s="68"/>
      <c r="CP29" s="21">
        <f t="shared" si="88"/>
        <v>0</v>
      </c>
      <c r="CQ29" s="68"/>
      <c r="CR29" s="21">
        <f t="shared" si="89"/>
        <v>0</v>
      </c>
      <c r="CS29" s="70">
        <f t="shared" si="90"/>
        <v>0</v>
      </c>
      <c r="CT29" s="10">
        <f t="shared" si="91"/>
        <v>1</v>
      </c>
      <c r="CU29" s="5"/>
      <c r="CV29" s="68"/>
      <c r="CW29" s="68"/>
      <c r="CX29" s="21">
        <f t="shared" si="92"/>
        <v>0</v>
      </c>
      <c r="CY29" s="68"/>
      <c r="CZ29" s="21">
        <f t="shared" si="93"/>
        <v>0</v>
      </c>
      <c r="DA29" s="70">
        <f t="shared" si="94"/>
        <v>0</v>
      </c>
      <c r="DB29" s="10">
        <f t="shared" si="95"/>
        <v>1</v>
      </c>
      <c r="DC29" s="7"/>
      <c r="DD29" s="9"/>
      <c r="DE29" s="12">
        <v>26</v>
      </c>
      <c r="DF29" s="12" t="str">
        <v>Zz</v>
      </c>
      <c r="DG29" s="35">
        <v>800</v>
      </c>
      <c r="DH29" s="12">
        <v>0</v>
      </c>
      <c r="DI29" s="12">
        <v>0</v>
      </c>
      <c r="DJ29" s="15">
        <v>-800000000</v>
      </c>
      <c r="DK29" s="15">
        <v>-24000000000</v>
      </c>
      <c r="DL29" s="36"/>
      <c r="DM29" s="51" t="str">
        <f t="shared" si="96"/>
        <v>Zz</v>
      </c>
      <c r="DN29" s="14">
        <f t="shared" si="97"/>
        <v>800</v>
      </c>
      <c r="DO29" s="14">
        <f t="shared" si="98"/>
        <v>0</v>
      </c>
      <c r="DP29" s="14">
        <f>SUM('DMV per. 2'!DO29,'DMV per. 2'!ED29)</f>
        <v>0</v>
      </c>
      <c r="DQ29" s="14">
        <f t="shared" si="99"/>
        <v>-800000000</v>
      </c>
      <c r="DR29" s="14">
        <f t="shared" si="100"/>
        <v>-24000000000</v>
      </c>
      <c r="DS29" s="36"/>
      <c r="DT29" s="5" t="str">
        <v>Zz</v>
      </c>
      <c r="DU29" s="5">
        <v>800</v>
      </c>
      <c r="DV29" s="5">
        <v>0</v>
      </c>
      <c r="DW29" s="5">
        <v>0</v>
      </c>
      <c r="DX29" s="36"/>
      <c r="DY29" s="36"/>
      <c r="DZ29" s="54"/>
      <c r="EA29" s="53" t="str">
        <f t="shared" si="101"/>
        <v>Zz</v>
      </c>
      <c r="EB29" s="52">
        <f t="shared" si="102"/>
        <v>800</v>
      </c>
      <c r="EC29" s="4">
        <f t="shared" si="0"/>
        <v>0</v>
      </c>
      <c r="ED29" s="4">
        <f t="shared" si="1"/>
        <v>0</v>
      </c>
      <c r="EF29" s="3" t="str">
        <f t="shared" si="2"/>
        <v>Zz</v>
      </c>
      <c r="EG29" s="23">
        <f t="shared" si="103"/>
        <v>800</v>
      </c>
      <c r="EH29" s="1">
        <f t="shared" si="104"/>
        <v>1000</v>
      </c>
      <c r="EI29" s="1">
        <f t="shared" si="3"/>
        <v>100</v>
      </c>
      <c r="EJ29" s="1">
        <f t="shared" si="4"/>
        <v>100</v>
      </c>
      <c r="EK29" s="1">
        <f t="shared" si="5"/>
        <v>100</v>
      </c>
      <c r="EL29" s="1">
        <f t="shared" si="6"/>
        <v>100</v>
      </c>
      <c r="EM29" s="1">
        <f t="shared" si="7"/>
        <v>100</v>
      </c>
      <c r="EN29" s="1">
        <f t="shared" si="8"/>
        <v>100</v>
      </c>
      <c r="EO29" s="1">
        <f t="shared" si="9"/>
        <v>100</v>
      </c>
      <c r="EP29" s="1">
        <f t="shared" si="10"/>
        <v>100</v>
      </c>
      <c r="EQ29" s="1">
        <f t="shared" si="11"/>
        <v>100</v>
      </c>
      <c r="ER29" s="1">
        <f t="shared" si="12"/>
        <v>100</v>
      </c>
      <c r="ES29" s="1">
        <f t="shared" si="13"/>
        <v>0</v>
      </c>
      <c r="ET29" s="2">
        <f t="shared" si="14"/>
        <v>0</v>
      </c>
      <c r="EU29" s="2">
        <f t="shared" si="15"/>
        <v>0</v>
      </c>
      <c r="EW29" s="3" t="str">
        <f t="shared" si="16"/>
        <v>Zz</v>
      </c>
      <c r="EX29" s="1">
        <f t="shared" si="17"/>
        <v>0</v>
      </c>
      <c r="EY29" s="16">
        <f t="shared" si="18"/>
        <v>0</v>
      </c>
      <c r="EZ29" s="16">
        <f t="shared" si="19"/>
        <v>0</v>
      </c>
      <c r="FA29" s="16">
        <f t="shared" si="20"/>
        <v>0</v>
      </c>
      <c r="FB29" s="16">
        <f t="shared" si="21"/>
        <v>0</v>
      </c>
      <c r="FC29" s="16">
        <f t="shared" si="22"/>
        <v>0</v>
      </c>
      <c r="FD29" s="16">
        <f t="shared" si="23"/>
        <v>0</v>
      </c>
      <c r="FE29" s="16">
        <f t="shared" si="24"/>
        <v>0</v>
      </c>
      <c r="FF29" s="16">
        <f t="shared" si="25"/>
        <v>0</v>
      </c>
      <c r="FG29" s="16">
        <f t="shared" si="26"/>
        <v>0</v>
      </c>
      <c r="FH29" s="16">
        <f t="shared" si="27"/>
        <v>0</v>
      </c>
      <c r="FI29" s="16">
        <f t="shared" si="28"/>
        <v>0</v>
      </c>
      <c r="FJ29" s="16">
        <f t="shared" si="29"/>
        <v>0</v>
      </c>
      <c r="FK29" s="16">
        <f t="shared" si="30"/>
        <v>0</v>
      </c>
      <c r="FM29" s="3" t="str">
        <f t="shared" si="31"/>
        <v>Zz</v>
      </c>
      <c r="FN29" s="1">
        <f t="shared" si="105"/>
        <v>0</v>
      </c>
      <c r="FO29" s="1">
        <f t="shared" si="32"/>
        <v>0</v>
      </c>
      <c r="FP29" s="1">
        <f t="shared" si="33"/>
        <v>0</v>
      </c>
      <c r="FQ29" s="1">
        <f t="shared" si="34"/>
        <v>0</v>
      </c>
      <c r="FR29" s="1">
        <f t="shared" si="35"/>
        <v>0</v>
      </c>
      <c r="FS29" s="1">
        <f t="shared" si="36"/>
        <v>0</v>
      </c>
      <c r="FT29" s="16">
        <f t="shared" si="37"/>
        <v>0</v>
      </c>
      <c r="FU29" s="16">
        <f t="shared" si="38"/>
        <v>0</v>
      </c>
      <c r="FV29" s="16">
        <f t="shared" si="39"/>
        <v>0</v>
      </c>
      <c r="FW29" s="16">
        <f t="shared" si="40"/>
        <v>0</v>
      </c>
      <c r="FX29" s="16">
        <f t="shared" si="41"/>
        <v>0</v>
      </c>
      <c r="FY29" s="16">
        <f t="shared" si="42"/>
        <v>0</v>
      </c>
      <c r="FZ29" s="16">
        <f t="shared" si="106"/>
        <v>0</v>
      </c>
      <c r="GA29" s="16">
        <f t="shared" si="43"/>
        <v>0</v>
      </c>
      <c r="GC29" s="204" t="str">
        <f>'DMV per. 1'!B29</f>
        <v>Zz</v>
      </c>
      <c r="GD29" s="1">
        <f t="shared" si="107"/>
        <v>0</v>
      </c>
      <c r="GE29" s="1">
        <f t="shared" si="108"/>
        <v>0</v>
      </c>
      <c r="GF29" s="1">
        <f t="shared" si="109"/>
        <v>0</v>
      </c>
      <c r="GG29" s="1">
        <f t="shared" si="110"/>
        <v>0</v>
      </c>
      <c r="GH29" s="1">
        <f t="shared" si="111"/>
        <v>0</v>
      </c>
      <c r="GI29" s="1">
        <f t="shared" si="112"/>
        <v>0</v>
      </c>
      <c r="GJ29" s="1">
        <f t="shared" si="113"/>
        <v>0</v>
      </c>
      <c r="GK29" s="1">
        <f t="shared" si="114"/>
        <v>0</v>
      </c>
      <c r="GL29" s="1">
        <f t="shared" si="115"/>
        <v>0</v>
      </c>
      <c r="GM29" s="1">
        <f t="shared" si="116"/>
        <v>0</v>
      </c>
      <c r="GN29" s="1">
        <f t="shared" si="117"/>
        <v>0</v>
      </c>
      <c r="GO29" s="1">
        <f t="shared" si="118"/>
        <v>0</v>
      </c>
      <c r="GP29" s="1">
        <f t="shared" si="119"/>
        <v>0</v>
      </c>
      <c r="GQ29" s="157">
        <f t="shared" si="120"/>
        <v>0</v>
      </c>
    </row>
    <row r="30" spans="1:199" ht="15.75" x14ac:dyDescent="0.25">
      <c r="A30" s="183">
        <v>27</v>
      </c>
      <c r="B30" s="86" t="str">
        <f>'DMV per. 1'!B30</f>
        <v>Zz</v>
      </c>
      <c r="C30" s="6"/>
      <c r="D30" s="68"/>
      <c r="E30" s="87"/>
      <c r="F30" s="21">
        <v>50</v>
      </c>
      <c r="G30" s="87"/>
      <c r="H30" s="21">
        <v>50</v>
      </c>
      <c r="I30" s="70">
        <f t="shared" si="46"/>
        <v>100</v>
      </c>
      <c r="J30" s="1">
        <f t="shared" si="47"/>
        <v>23</v>
      </c>
      <c r="K30" s="5"/>
      <c r="L30" s="68"/>
      <c r="M30" s="68"/>
      <c r="N30" s="21">
        <v>50</v>
      </c>
      <c r="O30" s="68"/>
      <c r="P30" s="21">
        <v>50</v>
      </c>
      <c r="Q30" s="70">
        <f t="shared" si="50"/>
        <v>100</v>
      </c>
      <c r="R30" s="1">
        <f t="shared" si="51"/>
        <v>23</v>
      </c>
      <c r="S30" s="5"/>
      <c r="T30" s="68"/>
      <c r="U30" s="68"/>
      <c r="V30" s="21">
        <v>50</v>
      </c>
      <c r="W30" s="68"/>
      <c r="X30" s="21">
        <v>50</v>
      </c>
      <c r="Y30" s="70">
        <f t="shared" si="54"/>
        <v>100</v>
      </c>
      <c r="Z30" s="1">
        <f t="shared" si="55"/>
        <v>23</v>
      </c>
      <c r="AA30" s="5"/>
      <c r="AB30" s="68"/>
      <c r="AC30" s="68"/>
      <c r="AD30" s="21">
        <v>50</v>
      </c>
      <c r="AE30" s="68"/>
      <c r="AF30" s="21">
        <v>50</v>
      </c>
      <c r="AG30" s="70">
        <f t="shared" si="58"/>
        <v>100</v>
      </c>
      <c r="AH30" s="1">
        <f t="shared" si="59"/>
        <v>23</v>
      </c>
      <c r="AI30" s="5"/>
      <c r="AJ30" s="68"/>
      <c r="AK30" s="68"/>
      <c r="AL30" s="21">
        <v>50</v>
      </c>
      <c r="AM30" s="68"/>
      <c r="AN30" s="21">
        <v>50</v>
      </c>
      <c r="AO30" s="70">
        <f t="shared" si="62"/>
        <v>100</v>
      </c>
      <c r="AP30" s="1">
        <f t="shared" si="63"/>
        <v>23</v>
      </c>
      <c r="AQ30" s="5"/>
      <c r="AR30" s="68"/>
      <c r="AS30" s="68"/>
      <c r="AT30" s="21">
        <v>50</v>
      </c>
      <c r="AU30" s="68"/>
      <c r="AV30" s="21">
        <v>50</v>
      </c>
      <c r="AW30" s="70">
        <f t="shared" si="66"/>
        <v>100</v>
      </c>
      <c r="AX30" s="1">
        <f t="shared" si="67"/>
        <v>23</v>
      </c>
      <c r="AY30" s="5"/>
      <c r="AZ30" s="68"/>
      <c r="BA30" s="68"/>
      <c r="BB30" s="21">
        <v>50</v>
      </c>
      <c r="BC30" s="68"/>
      <c r="BD30" s="21">
        <v>50</v>
      </c>
      <c r="BE30" s="70">
        <f t="shared" si="70"/>
        <v>100</v>
      </c>
      <c r="BF30" s="1">
        <f t="shared" si="71"/>
        <v>23</v>
      </c>
      <c r="BG30" s="5"/>
      <c r="BH30" s="68"/>
      <c r="BI30" s="68"/>
      <c r="BJ30" s="21">
        <v>50</v>
      </c>
      <c r="BK30" s="68"/>
      <c r="BL30" s="21">
        <v>50</v>
      </c>
      <c r="BM30" s="70">
        <f t="shared" si="74"/>
        <v>100</v>
      </c>
      <c r="BN30" s="1">
        <f t="shared" si="75"/>
        <v>23</v>
      </c>
      <c r="BO30" s="5"/>
      <c r="BP30" s="68"/>
      <c r="BQ30" s="68"/>
      <c r="BR30" s="21">
        <v>50</v>
      </c>
      <c r="BS30" s="68"/>
      <c r="BT30" s="21">
        <v>50</v>
      </c>
      <c r="BU30" s="70">
        <f t="shared" si="78"/>
        <v>100</v>
      </c>
      <c r="BV30" s="10">
        <f t="shared" si="79"/>
        <v>23</v>
      </c>
      <c r="BW30" s="5"/>
      <c r="BX30" s="68"/>
      <c r="BY30" s="68"/>
      <c r="BZ30" s="21">
        <v>50</v>
      </c>
      <c r="CA30" s="68"/>
      <c r="CB30" s="21">
        <v>50</v>
      </c>
      <c r="CC30" s="70">
        <f t="shared" si="82"/>
        <v>100</v>
      </c>
      <c r="CD30" s="10">
        <f t="shared" si="83"/>
        <v>23</v>
      </c>
      <c r="CE30" s="5"/>
      <c r="CF30" s="68"/>
      <c r="CG30" s="68"/>
      <c r="CH30" s="22">
        <f t="shared" si="84"/>
        <v>0</v>
      </c>
      <c r="CI30" s="68"/>
      <c r="CJ30" s="22">
        <f t="shared" si="85"/>
        <v>0</v>
      </c>
      <c r="CK30" s="70">
        <f t="shared" si="86"/>
        <v>0</v>
      </c>
      <c r="CL30" s="10">
        <f t="shared" si="87"/>
        <v>1</v>
      </c>
      <c r="CM30" s="5"/>
      <c r="CN30" s="68"/>
      <c r="CO30" s="68"/>
      <c r="CP30" s="21">
        <f t="shared" si="88"/>
        <v>0</v>
      </c>
      <c r="CQ30" s="68"/>
      <c r="CR30" s="22">
        <f t="shared" si="89"/>
        <v>0</v>
      </c>
      <c r="CS30" s="70">
        <f t="shared" si="90"/>
        <v>0</v>
      </c>
      <c r="CT30" s="10">
        <f t="shared" si="91"/>
        <v>1</v>
      </c>
      <c r="CU30" s="5"/>
      <c r="CV30" s="68"/>
      <c r="CW30" s="68"/>
      <c r="CX30" s="22">
        <f t="shared" si="92"/>
        <v>0</v>
      </c>
      <c r="CY30" s="68"/>
      <c r="CZ30" s="22">
        <f t="shared" si="93"/>
        <v>0</v>
      </c>
      <c r="DA30" s="70">
        <f t="shared" si="94"/>
        <v>0</v>
      </c>
      <c r="DB30" s="10">
        <f t="shared" si="95"/>
        <v>1</v>
      </c>
      <c r="DC30" s="7"/>
      <c r="DD30" s="9"/>
      <c r="DE30" s="12">
        <v>27</v>
      </c>
      <c r="DF30" s="12" t="str">
        <v>Zz</v>
      </c>
      <c r="DG30" s="35">
        <v>800</v>
      </c>
      <c r="DH30" s="12">
        <v>0</v>
      </c>
      <c r="DI30" s="12">
        <v>0</v>
      </c>
      <c r="DJ30" s="15">
        <v>-800000000</v>
      </c>
      <c r="DK30" s="15">
        <v>-24000000000</v>
      </c>
      <c r="DL30" s="36"/>
      <c r="DM30" s="51" t="str">
        <f t="shared" si="96"/>
        <v>Zz</v>
      </c>
      <c r="DN30" s="14">
        <f t="shared" si="97"/>
        <v>800</v>
      </c>
      <c r="DO30" s="14">
        <f t="shared" si="98"/>
        <v>0</v>
      </c>
      <c r="DP30" s="14">
        <f>SUM('DMV per. 2'!DO30,'DMV per. 2'!ED30)</f>
        <v>0</v>
      </c>
      <c r="DQ30" s="14">
        <f t="shared" si="99"/>
        <v>-800000000</v>
      </c>
      <c r="DR30" s="14">
        <f t="shared" si="100"/>
        <v>-24000000000</v>
      </c>
      <c r="DS30" s="36"/>
      <c r="DT30" s="5" t="str">
        <v>Zz</v>
      </c>
      <c r="DU30" s="5">
        <v>800</v>
      </c>
      <c r="DV30" s="5">
        <v>0</v>
      </c>
      <c r="DW30" s="5">
        <v>0</v>
      </c>
      <c r="DX30" s="36"/>
      <c r="DY30" s="36"/>
      <c r="DZ30" s="54"/>
      <c r="EA30" s="53" t="str">
        <f t="shared" si="101"/>
        <v>Zz</v>
      </c>
      <c r="EB30" s="52">
        <f t="shared" si="102"/>
        <v>800</v>
      </c>
      <c r="EC30" s="4">
        <f t="shared" si="0"/>
        <v>0</v>
      </c>
      <c r="ED30" s="4">
        <f t="shared" si="1"/>
        <v>0</v>
      </c>
      <c r="EF30" s="3" t="str">
        <f t="shared" si="2"/>
        <v>Zz</v>
      </c>
      <c r="EG30" s="23">
        <f t="shared" si="103"/>
        <v>800</v>
      </c>
      <c r="EH30" s="1">
        <f t="shared" si="104"/>
        <v>1000</v>
      </c>
      <c r="EI30" s="1">
        <f t="shared" si="3"/>
        <v>100</v>
      </c>
      <c r="EJ30" s="1">
        <f t="shared" si="4"/>
        <v>100</v>
      </c>
      <c r="EK30" s="1">
        <f t="shared" si="5"/>
        <v>100</v>
      </c>
      <c r="EL30" s="1">
        <f t="shared" si="6"/>
        <v>100</v>
      </c>
      <c r="EM30" s="1">
        <f t="shared" si="7"/>
        <v>100</v>
      </c>
      <c r="EN30" s="1">
        <f t="shared" si="8"/>
        <v>100</v>
      </c>
      <c r="EO30" s="1">
        <f t="shared" si="9"/>
        <v>100</v>
      </c>
      <c r="EP30" s="1">
        <f t="shared" si="10"/>
        <v>100</v>
      </c>
      <c r="EQ30" s="1">
        <f t="shared" si="11"/>
        <v>100</v>
      </c>
      <c r="ER30" s="1">
        <f t="shared" si="12"/>
        <v>100</v>
      </c>
      <c r="ES30" s="1">
        <f t="shared" si="13"/>
        <v>0</v>
      </c>
      <c r="ET30" s="2">
        <f t="shared" si="14"/>
        <v>0</v>
      </c>
      <c r="EU30" s="2">
        <f t="shared" si="15"/>
        <v>0</v>
      </c>
      <c r="EW30" s="3" t="str">
        <f t="shared" si="16"/>
        <v>Zz</v>
      </c>
      <c r="EX30" s="1">
        <f t="shared" si="17"/>
        <v>0</v>
      </c>
      <c r="EY30" s="16">
        <f t="shared" si="18"/>
        <v>0</v>
      </c>
      <c r="EZ30" s="16">
        <f t="shared" si="19"/>
        <v>0</v>
      </c>
      <c r="FA30" s="16">
        <f t="shared" si="20"/>
        <v>0</v>
      </c>
      <c r="FB30" s="16">
        <f t="shared" si="21"/>
        <v>0</v>
      </c>
      <c r="FC30" s="16">
        <f t="shared" si="22"/>
        <v>0</v>
      </c>
      <c r="FD30" s="16">
        <f t="shared" si="23"/>
        <v>0</v>
      </c>
      <c r="FE30" s="16">
        <f t="shared" si="24"/>
        <v>0</v>
      </c>
      <c r="FF30" s="16">
        <f t="shared" si="25"/>
        <v>0</v>
      </c>
      <c r="FG30" s="16">
        <f t="shared" si="26"/>
        <v>0</v>
      </c>
      <c r="FH30" s="16">
        <f t="shared" si="27"/>
        <v>0</v>
      </c>
      <c r="FI30" s="16">
        <f t="shared" si="28"/>
        <v>0</v>
      </c>
      <c r="FJ30" s="16">
        <f t="shared" si="29"/>
        <v>0</v>
      </c>
      <c r="FK30" s="16">
        <f t="shared" si="30"/>
        <v>0</v>
      </c>
      <c r="FM30" s="3" t="str">
        <f t="shared" si="31"/>
        <v>Zz</v>
      </c>
      <c r="FN30" s="1">
        <f t="shared" si="105"/>
        <v>0</v>
      </c>
      <c r="FO30" s="1">
        <f t="shared" si="32"/>
        <v>0</v>
      </c>
      <c r="FP30" s="1">
        <f t="shared" si="33"/>
        <v>0</v>
      </c>
      <c r="FQ30" s="1">
        <f t="shared" si="34"/>
        <v>0</v>
      </c>
      <c r="FR30" s="1">
        <f t="shared" si="35"/>
        <v>0</v>
      </c>
      <c r="FS30" s="1">
        <f t="shared" si="36"/>
        <v>0</v>
      </c>
      <c r="FT30" s="16">
        <f t="shared" si="37"/>
        <v>0</v>
      </c>
      <c r="FU30" s="16">
        <f t="shared" si="38"/>
        <v>0</v>
      </c>
      <c r="FV30" s="16">
        <f t="shared" si="39"/>
        <v>0</v>
      </c>
      <c r="FW30" s="16">
        <f t="shared" si="40"/>
        <v>0</v>
      </c>
      <c r="FX30" s="16">
        <f t="shared" si="41"/>
        <v>0</v>
      </c>
      <c r="FY30" s="16">
        <f t="shared" si="42"/>
        <v>0</v>
      </c>
      <c r="FZ30" s="16">
        <f t="shared" si="106"/>
        <v>0</v>
      </c>
      <c r="GA30" s="16">
        <f t="shared" si="43"/>
        <v>0</v>
      </c>
      <c r="GC30" s="204" t="str">
        <f>'DMV per. 1'!B30</f>
        <v>Zz</v>
      </c>
      <c r="GD30" s="1">
        <f t="shared" si="107"/>
        <v>0</v>
      </c>
      <c r="GE30" s="1">
        <f t="shared" si="108"/>
        <v>0</v>
      </c>
      <c r="GF30" s="1">
        <f t="shared" si="109"/>
        <v>0</v>
      </c>
      <c r="GG30" s="1">
        <f t="shared" si="110"/>
        <v>0</v>
      </c>
      <c r="GH30" s="1">
        <f t="shared" si="111"/>
        <v>0</v>
      </c>
      <c r="GI30" s="1">
        <f t="shared" si="112"/>
        <v>0</v>
      </c>
      <c r="GJ30" s="1">
        <f t="shared" si="113"/>
        <v>0</v>
      </c>
      <c r="GK30" s="1">
        <f t="shared" si="114"/>
        <v>0</v>
      </c>
      <c r="GL30" s="1">
        <f t="shared" si="115"/>
        <v>0</v>
      </c>
      <c r="GM30" s="1">
        <f t="shared" si="116"/>
        <v>0</v>
      </c>
      <c r="GN30" s="1">
        <f t="shared" si="117"/>
        <v>0</v>
      </c>
      <c r="GO30" s="1">
        <f t="shared" si="118"/>
        <v>0</v>
      </c>
      <c r="GP30" s="1">
        <f t="shared" si="119"/>
        <v>0</v>
      </c>
      <c r="GQ30" s="157">
        <f t="shared" si="120"/>
        <v>0</v>
      </c>
    </row>
    <row r="31" spans="1:199" ht="15.75" x14ac:dyDescent="0.25">
      <c r="A31" s="183">
        <v>28</v>
      </c>
      <c r="B31" s="86" t="str">
        <f>'DMV per. 1'!B31</f>
        <v>Zz</v>
      </c>
      <c r="C31" s="6"/>
      <c r="D31" s="68"/>
      <c r="E31" s="87"/>
      <c r="F31" s="21">
        <v>50</v>
      </c>
      <c r="G31" s="87"/>
      <c r="H31" s="21">
        <v>50</v>
      </c>
      <c r="I31" s="70">
        <f t="shared" si="46"/>
        <v>100</v>
      </c>
      <c r="J31" s="1">
        <f t="shared" si="47"/>
        <v>23</v>
      </c>
      <c r="K31" s="5"/>
      <c r="L31" s="68"/>
      <c r="M31" s="68"/>
      <c r="N31" s="21">
        <v>50</v>
      </c>
      <c r="O31" s="68"/>
      <c r="P31" s="21">
        <v>50</v>
      </c>
      <c r="Q31" s="70">
        <f t="shared" si="50"/>
        <v>100</v>
      </c>
      <c r="R31" s="1">
        <f t="shared" si="51"/>
        <v>23</v>
      </c>
      <c r="S31" s="5"/>
      <c r="T31" s="68"/>
      <c r="U31" s="68"/>
      <c r="V31" s="21">
        <v>50</v>
      </c>
      <c r="W31" s="68"/>
      <c r="X31" s="21">
        <v>50</v>
      </c>
      <c r="Y31" s="70">
        <f t="shared" si="54"/>
        <v>100</v>
      </c>
      <c r="Z31" s="1">
        <f t="shared" si="55"/>
        <v>23</v>
      </c>
      <c r="AA31" s="5"/>
      <c r="AB31" s="68"/>
      <c r="AC31" s="68"/>
      <c r="AD31" s="21">
        <v>50</v>
      </c>
      <c r="AE31" s="68"/>
      <c r="AF31" s="21">
        <v>50</v>
      </c>
      <c r="AG31" s="70">
        <f t="shared" si="58"/>
        <v>100</v>
      </c>
      <c r="AH31" s="1">
        <f t="shared" si="59"/>
        <v>23</v>
      </c>
      <c r="AI31" s="5"/>
      <c r="AJ31" s="68"/>
      <c r="AK31" s="68"/>
      <c r="AL31" s="21">
        <v>50</v>
      </c>
      <c r="AM31" s="68"/>
      <c r="AN31" s="21">
        <v>50</v>
      </c>
      <c r="AO31" s="70">
        <f t="shared" si="62"/>
        <v>100</v>
      </c>
      <c r="AP31" s="1">
        <f t="shared" si="63"/>
        <v>23</v>
      </c>
      <c r="AQ31" s="5"/>
      <c r="AR31" s="68"/>
      <c r="AS31" s="68"/>
      <c r="AT31" s="21">
        <v>50</v>
      </c>
      <c r="AU31" s="68"/>
      <c r="AV31" s="21">
        <v>50</v>
      </c>
      <c r="AW31" s="70">
        <f t="shared" si="66"/>
        <v>100</v>
      </c>
      <c r="AX31" s="1">
        <f t="shared" si="67"/>
        <v>23</v>
      </c>
      <c r="AY31" s="5"/>
      <c r="AZ31" s="68"/>
      <c r="BA31" s="68"/>
      <c r="BB31" s="21">
        <v>50</v>
      </c>
      <c r="BC31" s="68"/>
      <c r="BD31" s="21">
        <v>50</v>
      </c>
      <c r="BE31" s="70">
        <f t="shared" si="70"/>
        <v>100</v>
      </c>
      <c r="BF31" s="1">
        <f t="shared" si="71"/>
        <v>23</v>
      </c>
      <c r="BG31" s="5"/>
      <c r="BH31" s="68"/>
      <c r="BI31" s="68"/>
      <c r="BJ31" s="21">
        <v>50</v>
      </c>
      <c r="BK31" s="68"/>
      <c r="BL31" s="21">
        <v>50</v>
      </c>
      <c r="BM31" s="70">
        <f t="shared" si="74"/>
        <v>100</v>
      </c>
      <c r="BN31" s="1">
        <f t="shared" si="75"/>
        <v>23</v>
      </c>
      <c r="BO31" s="5"/>
      <c r="BP31" s="68"/>
      <c r="BQ31" s="68"/>
      <c r="BR31" s="21">
        <v>50</v>
      </c>
      <c r="BS31" s="68"/>
      <c r="BT31" s="21">
        <v>50</v>
      </c>
      <c r="BU31" s="70">
        <f t="shared" si="78"/>
        <v>100</v>
      </c>
      <c r="BV31" s="10">
        <f t="shared" si="79"/>
        <v>23</v>
      </c>
      <c r="BW31" s="5"/>
      <c r="BX31" s="68"/>
      <c r="BY31" s="68"/>
      <c r="BZ31" s="21">
        <v>50</v>
      </c>
      <c r="CA31" s="68"/>
      <c r="CB31" s="21">
        <v>50</v>
      </c>
      <c r="CC31" s="70">
        <f t="shared" si="82"/>
        <v>100</v>
      </c>
      <c r="CD31" s="10">
        <f t="shared" si="83"/>
        <v>23</v>
      </c>
      <c r="CE31" s="5"/>
      <c r="CF31" s="68"/>
      <c r="CG31" s="68"/>
      <c r="CH31" s="22">
        <f t="shared" si="84"/>
        <v>0</v>
      </c>
      <c r="CI31" s="68"/>
      <c r="CJ31" s="22">
        <f t="shared" si="85"/>
        <v>0</v>
      </c>
      <c r="CK31" s="70">
        <f t="shared" si="86"/>
        <v>0</v>
      </c>
      <c r="CL31" s="10">
        <f t="shared" si="87"/>
        <v>1</v>
      </c>
      <c r="CM31" s="5"/>
      <c r="CN31" s="68"/>
      <c r="CO31" s="68"/>
      <c r="CP31" s="21">
        <f t="shared" si="88"/>
        <v>0</v>
      </c>
      <c r="CQ31" s="68"/>
      <c r="CR31" s="22">
        <f t="shared" si="89"/>
        <v>0</v>
      </c>
      <c r="CS31" s="70">
        <f t="shared" si="90"/>
        <v>0</v>
      </c>
      <c r="CT31" s="10">
        <f t="shared" si="91"/>
        <v>1</v>
      </c>
      <c r="CU31" s="5"/>
      <c r="CV31" s="68"/>
      <c r="CW31" s="68"/>
      <c r="CX31" s="22">
        <f t="shared" si="92"/>
        <v>0</v>
      </c>
      <c r="CY31" s="68"/>
      <c r="CZ31" s="22">
        <f t="shared" si="93"/>
        <v>0</v>
      </c>
      <c r="DA31" s="70">
        <f t="shared" si="94"/>
        <v>0</v>
      </c>
      <c r="DB31" s="10">
        <f t="shared" si="95"/>
        <v>1</v>
      </c>
      <c r="DC31" s="7"/>
      <c r="DD31" s="9"/>
      <c r="DE31" s="12">
        <v>28</v>
      </c>
      <c r="DF31" s="12" t="str">
        <v>Zz</v>
      </c>
      <c r="DG31" s="35">
        <v>800</v>
      </c>
      <c r="DH31" s="12">
        <v>0</v>
      </c>
      <c r="DI31" s="12">
        <v>0</v>
      </c>
      <c r="DJ31" s="15">
        <v>-800000000</v>
      </c>
      <c r="DK31" s="15">
        <v>-24000000000</v>
      </c>
      <c r="DL31" s="36"/>
      <c r="DM31" s="51" t="str">
        <f t="shared" si="96"/>
        <v>Zz</v>
      </c>
      <c r="DN31" s="14">
        <f t="shared" si="97"/>
        <v>800</v>
      </c>
      <c r="DO31" s="14">
        <f t="shared" si="98"/>
        <v>0</v>
      </c>
      <c r="DP31" s="14">
        <f>SUM('DMV per. 2'!DO31,'DMV per. 2'!ED31)</f>
        <v>0</v>
      </c>
      <c r="DQ31" s="14">
        <f t="shared" si="99"/>
        <v>-800000000</v>
      </c>
      <c r="DR31" s="14">
        <f t="shared" si="100"/>
        <v>-24000000000</v>
      </c>
      <c r="DS31" s="36"/>
      <c r="DT31" s="5" t="str">
        <v>Zz</v>
      </c>
      <c r="DU31" s="5">
        <v>800</v>
      </c>
      <c r="DV31" s="5">
        <v>0</v>
      </c>
      <c r="DW31" s="5">
        <v>0</v>
      </c>
      <c r="DX31" s="36"/>
      <c r="DY31" s="36"/>
      <c r="DZ31" s="54"/>
      <c r="EA31" s="53" t="str">
        <f t="shared" si="101"/>
        <v>Zz</v>
      </c>
      <c r="EB31" s="52">
        <f t="shared" si="102"/>
        <v>800</v>
      </c>
      <c r="EC31" s="4">
        <f t="shared" si="0"/>
        <v>0</v>
      </c>
      <c r="ED31" s="4">
        <f t="shared" si="1"/>
        <v>0</v>
      </c>
      <c r="EF31" s="3" t="str">
        <f t="shared" si="2"/>
        <v>Zz</v>
      </c>
      <c r="EG31" s="23">
        <f t="shared" si="103"/>
        <v>800</v>
      </c>
      <c r="EH31" s="1">
        <f t="shared" si="104"/>
        <v>1000</v>
      </c>
      <c r="EI31" s="1">
        <f t="shared" si="3"/>
        <v>100</v>
      </c>
      <c r="EJ31" s="1">
        <f t="shared" si="4"/>
        <v>100</v>
      </c>
      <c r="EK31" s="1">
        <f t="shared" si="5"/>
        <v>100</v>
      </c>
      <c r="EL31" s="1">
        <f t="shared" si="6"/>
        <v>100</v>
      </c>
      <c r="EM31" s="1">
        <f t="shared" si="7"/>
        <v>100</v>
      </c>
      <c r="EN31" s="1">
        <f t="shared" si="8"/>
        <v>100</v>
      </c>
      <c r="EO31" s="1">
        <f t="shared" si="9"/>
        <v>100</v>
      </c>
      <c r="EP31" s="1">
        <f t="shared" si="10"/>
        <v>100</v>
      </c>
      <c r="EQ31" s="1">
        <f t="shared" si="11"/>
        <v>100</v>
      </c>
      <c r="ER31" s="1">
        <f t="shared" si="12"/>
        <v>100</v>
      </c>
      <c r="ES31" s="1">
        <f t="shared" si="13"/>
        <v>0</v>
      </c>
      <c r="ET31" s="2">
        <f t="shared" si="14"/>
        <v>0</v>
      </c>
      <c r="EU31" s="2">
        <f t="shared" si="15"/>
        <v>0</v>
      </c>
      <c r="EW31" s="3" t="str">
        <f t="shared" si="16"/>
        <v>Zz</v>
      </c>
      <c r="EX31" s="1">
        <f t="shared" si="17"/>
        <v>0</v>
      </c>
      <c r="EY31" s="16">
        <f t="shared" si="18"/>
        <v>0</v>
      </c>
      <c r="EZ31" s="16">
        <f t="shared" si="19"/>
        <v>0</v>
      </c>
      <c r="FA31" s="16">
        <f t="shared" si="20"/>
        <v>0</v>
      </c>
      <c r="FB31" s="16">
        <f t="shared" si="21"/>
        <v>0</v>
      </c>
      <c r="FC31" s="16">
        <f t="shared" si="22"/>
        <v>0</v>
      </c>
      <c r="FD31" s="16">
        <f t="shared" si="23"/>
        <v>0</v>
      </c>
      <c r="FE31" s="16">
        <f t="shared" si="24"/>
        <v>0</v>
      </c>
      <c r="FF31" s="16">
        <f t="shared" si="25"/>
        <v>0</v>
      </c>
      <c r="FG31" s="16">
        <f t="shared" si="26"/>
        <v>0</v>
      </c>
      <c r="FH31" s="16">
        <f t="shared" si="27"/>
        <v>0</v>
      </c>
      <c r="FI31" s="16">
        <f t="shared" si="28"/>
        <v>0</v>
      </c>
      <c r="FJ31" s="16">
        <f t="shared" si="29"/>
        <v>0</v>
      </c>
      <c r="FK31" s="16">
        <f t="shared" si="30"/>
        <v>0</v>
      </c>
      <c r="FM31" s="3" t="str">
        <f t="shared" si="31"/>
        <v>Zz</v>
      </c>
      <c r="FN31" s="1">
        <f t="shared" si="105"/>
        <v>0</v>
      </c>
      <c r="FO31" s="1">
        <f t="shared" si="32"/>
        <v>0</v>
      </c>
      <c r="FP31" s="1">
        <f t="shared" si="33"/>
        <v>0</v>
      </c>
      <c r="FQ31" s="1">
        <f t="shared" si="34"/>
        <v>0</v>
      </c>
      <c r="FR31" s="1">
        <f t="shared" si="35"/>
        <v>0</v>
      </c>
      <c r="FS31" s="1">
        <f t="shared" si="36"/>
        <v>0</v>
      </c>
      <c r="FT31" s="16">
        <f t="shared" si="37"/>
        <v>0</v>
      </c>
      <c r="FU31" s="16">
        <f t="shared" si="38"/>
        <v>0</v>
      </c>
      <c r="FV31" s="16">
        <f t="shared" si="39"/>
        <v>0</v>
      </c>
      <c r="FW31" s="16">
        <f t="shared" si="40"/>
        <v>0</v>
      </c>
      <c r="FX31" s="16">
        <f t="shared" si="41"/>
        <v>0</v>
      </c>
      <c r="FY31" s="16">
        <f t="shared" si="42"/>
        <v>0</v>
      </c>
      <c r="FZ31" s="16">
        <f t="shared" si="106"/>
        <v>0</v>
      </c>
      <c r="GA31" s="16">
        <f t="shared" si="43"/>
        <v>0</v>
      </c>
      <c r="GC31" s="204" t="str">
        <f>'DMV per. 1'!B31</f>
        <v>Zz</v>
      </c>
      <c r="GD31" s="1">
        <f t="shared" si="107"/>
        <v>0</v>
      </c>
      <c r="GE31" s="1">
        <f t="shared" si="108"/>
        <v>0</v>
      </c>
      <c r="GF31" s="1">
        <f t="shared" si="109"/>
        <v>0</v>
      </c>
      <c r="GG31" s="1">
        <f t="shared" si="110"/>
        <v>0</v>
      </c>
      <c r="GH31" s="1">
        <f t="shared" si="111"/>
        <v>0</v>
      </c>
      <c r="GI31" s="1">
        <f t="shared" si="112"/>
        <v>0</v>
      </c>
      <c r="GJ31" s="1">
        <f t="shared" si="113"/>
        <v>0</v>
      </c>
      <c r="GK31" s="1">
        <f t="shared" si="114"/>
        <v>0</v>
      </c>
      <c r="GL31" s="1">
        <f t="shared" si="115"/>
        <v>0</v>
      </c>
      <c r="GM31" s="1">
        <f t="shared" si="116"/>
        <v>0</v>
      </c>
      <c r="GN31" s="1">
        <f t="shared" si="117"/>
        <v>0</v>
      </c>
      <c r="GO31" s="1">
        <f t="shared" si="118"/>
        <v>0</v>
      </c>
      <c r="GP31" s="1">
        <f t="shared" si="119"/>
        <v>0</v>
      </c>
      <c r="GQ31" s="157">
        <f t="shared" si="120"/>
        <v>0</v>
      </c>
    </row>
    <row r="32" spans="1:199" ht="15.75" x14ac:dyDescent="0.25">
      <c r="A32" s="183">
        <v>29</v>
      </c>
      <c r="B32" s="86" t="str">
        <f>'DMV per. 1'!B32</f>
        <v>Zz</v>
      </c>
      <c r="C32" s="6"/>
      <c r="D32" s="87"/>
      <c r="E32" s="87"/>
      <c r="F32" s="21">
        <v>50</v>
      </c>
      <c r="G32" s="87"/>
      <c r="H32" s="21">
        <v>50</v>
      </c>
      <c r="I32" s="70">
        <f t="shared" si="46"/>
        <v>100</v>
      </c>
      <c r="J32" s="1">
        <f t="shared" si="47"/>
        <v>23</v>
      </c>
      <c r="K32" s="5"/>
      <c r="L32" s="68"/>
      <c r="M32" s="68"/>
      <c r="N32" s="21">
        <v>50</v>
      </c>
      <c r="O32" s="68"/>
      <c r="P32" s="21">
        <v>50</v>
      </c>
      <c r="Q32" s="70">
        <f t="shared" si="50"/>
        <v>100</v>
      </c>
      <c r="R32" s="1">
        <f t="shared" si="51"/>
        <v>23</v>
      </c>
      <c r="S32" s="5"/>
      <c r="T32" s="68"/>
      <c r="U32" s="68"/>
      <c r="V32" s="21">
        <v>50</v>
      </c>
      <c r="W32" s="68"/>
      <c r="X32" s="21">
        <v>50</v>
      </c>
      <c r="Y32" s="70">
        <f t="shared" si="54"/>
        <v>100</v>
      </c>
      <c r="Z32" s="1">
        <f t="shared" si="55"/>
        <v>23</v>
      </c>
      <c r="AA32" s="5"/>
      <c r="AB32" s="68"/>
      <c r="AC32" s="68"/>
      <c r="AD32" s="21">
        <v>50</v>
      </c>
      <c r="AE32" s="68"/>
      <c r="AF32" s="21">
        <v>50</v>
      </c>
      <c r="AG32" s="70">
        <f t="shared" si="58"/>
        <v>100</v>
      </c>
      <c r="AH32" s="1">
        <f t="shared" si="59"/>
        <v>23</v>
      </c>
      <c r="AI32" s="5"/>
      <c r="AJ32" s="68"/>
      <c r="AK32" s="68"/>
      <c r="AL32" s="21">
        <v>50</v>
      </c>
      <c r="AM32" s="68"/>
      <c r="AN32" s="21">
        <v>50</v>
      </c>
      <c r="AO32" s="70">
        <f t="shared" si="62"/>
        <v>100</v>
      </c>
      <c r="AP32" s="1">
        <f t="shared" si="63"/>
        <v>23</v>
      </c>
      <c r="AQ32" s="5"/>
      <c r="AR32" s="68"/>
      <c r="AS32" s="68"/>
      <c r="AT32" s="21">
        <v>50</v>
      </c>
      <c r="AU32" s="68"/>
      <c r="AV32" s="21">
        <v>50</v>
      </c>
      <c r="AW32" s="70">
        <f t="shared" si="66"/>
        <v>100</v>
      </c>
      <c r="AX32" s="1">
        <f t="shared" si="67"/>
        <v>23</v>
      </c>
      <c r="AY32" s="5"/>
      <c r="AZ32" s="68"/>
      <c r="BA32" s="68"/>
      <c r="BB32" s="21">
        <v>50</v>
      </c>
      <c r="BC32" s="68"/>
      <c r="BD32" s="21">
        <v>50</v>
      </c>
      <c r="BE32" s="70">
        <f t="shared" si="70"/>
        <v>100</v>
      </c>
      <c r="BF32" s="1">
        <f t="shared" si="71"/>
        <v>23</v>
      </c>
      <c r="BG32" s="5"/>
      <c r="BH32" s="68"/>
      <c r="BI32" s="68"/>
      <c r="BJ32" s="21">
        <v>50</v>
      </c>
      <c r="BK32" s="68"/>
      <c r="BL32" s="21">
        <v>50</v>
      </c>
      <c r="BM32" s="70">
        <f t="shared" si="74"/>
        <v>100</v>
      </c>
      <c r="BN32" s="1">
        <f t="shared" si="75"/>
        <v>23</v>
      </c>
      <c r="BO32" s="5"/>
      <c r="BP32" s="68"/>
      <c r="BQ32" s="68"/>
      <c r="BR32" s="21">
        <v>50</v>
      </c>
      <c r="BS32" s="68"/>
      <c r="BT32" s="21">
        <v>50</v>
      </c>
      <c r="BU32" s="70">
        <f t="shared" si="78"/>
        <v>100</v>
      </c>
      <c r="BV32" s="10">
        <f t="shared" si="79"/>
        <v>23</v>
      </c>
      <c r="BW32" s="5"/>
      <c r="BX32" s="68"/>
      <c r="BY32" s="68"/>
      <c r="BZ32" s="21">
        <v>50</v>
      </c>
      <c r="CA32" s="68"/>
      <c r="CB32" s="21">
        <v>50</v>
      </c>
      <c r="CC32" s="70">
        <f t="shared" si="82"/>
        <v>100</v>
      </c>
      <c r="CD32" s="10">
        <f t="shared" si="83"/>
        <v>23</v>
      </c>
      <c r="CE32" s="5"/>
      <c r="CF32" s="68"/>
      <c r="CG32" s="68"/>
      <c r="CH32" s="22">
        <f t="shared" si="84"/>
        <v>0</v>
      </c>
      <c r="CI32" s="68"/>
      <c r="CJ32" s="22">
        <f t="shared" si="85"/>
        <v>0</v>
      </c>
      <c r="CK32" s="70">
        <f t="shared" si="86"/>
        <v>0</v>
      </c>
      <c r="CL32" s="10">
        <f t="shared" si="87"/>
        <v>1</v>
      </c>
      <c r="CM32" s="5"/>
      <c r="CN32" s="68"/>
      <c r="CO32" s="68"/>
      <c r="CP32" s="21">
        <f t="shared" si="88"/>
        <v>0</v>
      </c>
      <c r="CQ32" s="68"/>
      <c r="CR32" s="22">
        <f t="shared" si="89"/>
        <v>0</v>
      </c>
      <c r="CS32" s="70">
        <f t="shared" si="90"/>
        <v>0</v>
      </c>
      <c r="CT32" s="10">
        <f t="shared" si="91"/>
        <v>1</v>
      </c>
      <c r="CU32" s="5"/>
      <c r="CV32" s="68"/>
      <c r="CW32" s="68"/>
      <c r="CX32" s="22">
        <f t="shared" si="92"/>
        <v>0</v>
      </c>
      <c r="CY32" s="68"/>
      <c r="CZ32" s="22">
        <f t="shared" si="93"/>
        <v>0</v>
      </c>
      <c r="DA32" s="70">
        <f t="shared" si="94"/>
        <v>0</v>
      </c>
      <c r="DB32" s="10">
        <f t="shared" si="95"/>
        <v>1</v>
      </c>
      <c r="DC32" s="7"/>
      <c r="DD32" s="9"/>
      <c r="DE32" s="12">
        <v>29</v>
      </c>
      <c r="DF32" s="12" t="str">
        <v>Zz</v>
      </c>
      <c r="DG32" s="35">
        <v>800</v>
      </c>
      <c r="DH32" s="12">
        <v>0</v>
      </c>
      <c r="DI32" s="12">
        <v>0</v>
      </c>
      <c r="DJ32" s="15">
        <v>-800000000</v>
      </c>
      <c r="DK32" s="15">
        <v>-24000000000</v>
      </c>
      <c r="DL32" s="36"/>
      <c r="DM32" s="51" t="str">
        <f t="shared" si="96"/>
        <v>Zz</v>
      </c>
      <c r="DN32" s="14">
        <f t="shared" si="97"/>
        <v>800</v>
      </c>
      <c r="DO32" s="14">
        <f t="shared" si="98"/>
        <v>0</v>
      </c>
      <c r="DP32" s="14">
        <f>SUM('DMV per. 2'!DO32,'DMV per. 2'!ED32)</f>
        <v>0</v>
      </c>
      <c r="DQ32" s="14">
        <f t="shared" si="99"/>
        <v>-800000000</v>
      </c>
      <c r="DR32" s="14">
        <f t="shared" si="100"/>
        <v>-24000000000</v>
      </c>
      <c r="DS32" s="36"/>
      <c r="DT32" s="5" t="str">
        <v>Zz</v>
      </c>
      <c r="DU32" s="5">
        <v>800</v>
      </c>
      <c r="DV32" s="5">
        <v>0</v>
      </c>
      <c r="DW32" s="5">
        <v>0</v>
      </c>
      <c r="DX32" s="36"/>
      <c r="DY32" s="36"/>
      <c r="DZ32" s="54"/>
      <c r="EA32" s="53" t="str">
        <f t="shared" si="101"/>
        <v>Zz</v>
      </c>
      <c r="EB32" s="52">
        <f t="shared" si="102"/>
        <v>800</v>
      </c>
      <c r="EC32" s="4">
        <f t="shared" si="0"/>
        <v>0</v>
      </c>
      <c r="ED32" s="4">
        <f t="shared" si="1"/>
        <v>0</v>
      </c>
      <c r="EF32" s="3" t="str">
        <f t="shared" si="2"/>
        <v>Zz</v>
      </c>
      <c r="EG32" s="23">
        <f t="shared" si="103"/>
        <v>800</v>
      </c>
      <c r="EH32" s="1">
        <f t="shared" si="104"/>
        <v>1000</v>
      </c>
      <c r="EI32" s="1">
        <f t="shared" si="3"/>
        <v>100</v>
      </c>
      <c r="EJ32" s="1">
        <f t="shared" si="4"/>
        <v>100</v>
      </c>
      <c r="EK32" s="1">
        <f t="shared" si="5"/>
        <v>100</v>
      </c>
      <c r="EL32" s="1">
        <f t="shared" si="6"/>
        <v>100</v>
      </c>
      <c r="EM32" s="1">
        <f t="shared" si="7"/>
        <v>100</v>
      </c>
      <c r="EN32" s="1">
        <f t="shared" si="8"/>
        <v>100</v>
      </c>
      <c r="EO32" s="1">
        <f t="shared" si="9"/>
        <v>100</v>
      </c>
      <c r="EP32" s="1">
        <f t="shared" si="10"/>
        <v>100</v>
      </c>
      <c r="EQ32" s="1">
        <f t="shared" si="11"/>
        <v>100</v>
      </c>
      <c r="ER32" s="1">
        <f t="shared" si="12"/>
        <v>100</v>
      </c>
      <c r="ES32" s="1">
        <f t="shared" si="13"/>
        <v>0</v>
      </c>
      <c r="ET32" s="2">
        <f t="shared" si="14"/>
        <v>0</v>
      </c>
      <c r="EU32" s="2">
        <f t="shared" si="15"/>
        <v>0</v>
      </c>
      <c r="EW32" s="3" t="str">
        <f t="shared" si="16"/>
        <v>Zz</v>
      </c>
      <c r="EX32" s="1">
        <f t="shared" si="17"/>
        <v>0</v>
      </c>
      <c r="EY32" s="16">
        <f t="shared" si="18"/>
        <v>0</v>
      </c>
      <c r="EZ32" s="16">
        <f t="shared" si="19"/>
        <v>0</v>
      </c>
      <c r="FA32" s="16">
        <f t="shared" si="20"/>
        <v>0</v>
      </c>
      <c r="FB32" s="16">
        <f t="shared" si="21"/>
        <v>0</v>
      </c>
      <c r="FC32" s="16">
        <f t="shared" si="22"/>
        <v>0</v>
      </c>
      <c r="FD32" s="16">
        <f t="shared" si="23"/>
        <v>0</v>
      </c>
      <c r="FE32" s="16">
        <f t="shared" si="24"/>
        <v>0</v>
      </c>
      <c r="FF32" s="16">
        <f t="shared" si="25"/>
        <v>0</v>
      </c>
      <c r="FG32" s="16">
        <f t="shared" si="26"/>
        <v>0</v>
      </c>
      <c r="FH32" s="16">
        <f t="shared" si="27"/>
        <v>0</v>
      </c>
      <c r="FI32" s="16">
        <f t="shared" si="28"/>
        <v>0</v>
      </c>
      <c r="FJ32" s="16">
        <f t="shared" si="29"/>
        <v>0</v>
      </c>
      <c r="FK32" s="16">
        <f t="shared" si="30"/>
        <v>0</v>
      </c>
      <c r="FM32" s="3" t="str">
        <f t="shared" si="31"/>
        <v>Zz</v>
      </c>
      <c r="FN32" s="1">
        <f t="shared" si="105"/>
        <v>0</v>
      </c>
      <c r="FO32" s="1">
        <f t="shared" si="32"/>
        <v>0</v>
      </c>
      <c r="FP32" s="1">
        <f t="shared" si="33"/>
        <v>0</v>
      </c>
      <c r="FQ32" s="1">
        <f t="shared" si="34"/>
        <v>0</v>
      </c>
      <c r="FR32" s="1">
        <f t="shared" si="35"/>
        <v>0</v>
      </c>
      <c r="FS32" s="1">
        <f t="shared" si="36"/>
        <v>0</v>
      </c>
      <c r="FT32" s="16">
        <f t="shared" si="37"/>
        <v>0</v>
      </c>
      <c r="FU32" s="16">
        <f t="shared" si="38"/>
        <v>0</v>
      </c>
      <c r="FV32" s="16">
        <f t="shared" si="39"/>
        <v>0</v>
      </c>
      <c r="FW32" s="16">
        <f t="shared" si="40"/>
        <v>0</v>
      </c>
      <c r="FX32" s="16">
        <f t="shared" si="41"/>
        <v>0</v>
      </c>
      <c r="FY32" s="16">
        <f t="shared" si="42"/>
        <v>0</v>
      </c>
      <c r="FZ32" s="16">
        <f t="shared" si="106"/>
        <v>0</v>
      </c>
      <c r="GA32" s="16">
        <f t="shared" si="43"/>
        <v>0</v>
      </c>
      <c r="GC32" s="204" t="str">
        <f>'DMV per. 1'!B32</f>
        <v>Zz</v>
      </c>
      <c r="GD32" s="1">
        <f t="shared" si="107"/>
        <v>0</v>
      </c>
      <c r="GE32" s="1">
        <f t="shared" si="108"/>
        <v>0</v>
      </c>
      <c r="GF32" s="1">
        <f t="shared" si="109"/>
        <v>0</v>
      </c>
      <c r="GG32" s="1">
        <f t="shared" si="110"/>
        <v>0</v>
      </c>
      <c r="GH32" s="1">
        <f t="shared" si="111"/>
        <v>0</v>
      </c>
      <c r="GI32" s="1">
        <f t="shared" si="112"/>
        <v>0</v>
      </c>
      <c r="GJ32" s="1">
        <f t="shared" si="113"/>
        <v>0</v>
      </c>
      <c r="GK32" s="1">
        <f t="shared" si="114"/>
        <v>0</v>
      </c>
      <c r="GL32" s="1">
        <f t="shared" si="115"/>
        <v>0</v>
      </c>
      <c r="GM32" s="1">
        <f t="shared" si="116"/>
        <v>0</v>
      </c>
      <c r="GN32" s="1">
        <f t="shared" si="117"/>
        <v>0</v>
      </c>
      <c r="GO32" s="1">
        <f t="shared" si="118"/>
        <v>0</v>
      </c>
      <c r="GP32" s="1">
        <f t="shared" si="119"/>
        <v>0</v>
      </c>
      <c r="GQ32" s="157">
        <f t="shared" si="120"/>
        <v>0</v>
      </c>
    </row>
    <row r="33" spans="2:137" ht="15.75" x14ac:dyDescent="0.25">
      <c r="B33" s="177" t="s">
        <v>59</v>
      </c>
      <c r="C33" s="146"/>
      <c r="D33" s="173">
        <f>SUM(D34:D62)</f>
        <v>20</v>
      </c>
      <c r="E33" s="175">
        <f>SUM(E4:E32)</f>
        <v>168</v>
      </c>
      <c r="F33"/>
      <c r="H33" s="166">
        <f>IF(D33&gt;=1,1,0)</f>
        <v>1</v>
      </c>
      <c r="I33" s="57"/>
      <c r="J33" s="8"/>
      <c r="K33" s="146"/>
      <c r="L33" s="173">
        <f>SUM(L34:L62)</f>
        <v>17</v>
      </c>
      <c r="M33" s="175">
        <f>SUM(M4:M32)</f>
        <v>104</v>
      </c>
      <c r="N33"/>
      <c r="P33" s="152">
        <f>IF(L33&gt;=1,1,0)</f>
        <v>1</v>
      </c>
      <c r="Q33" s="57"/>
      <c r="R33" s="8"/>
      <c r="S33" s="146"/>
      <c r="T33" s="173">
        <f>SUM(T34:T62)</f>
        <v>19</v>
      </c>
      <c r="U33" s="175">
        <f>SUM(U4:U32)</f>
        <v>84</v>
      </c>
      <c r="V33"/>
      <c r="X33" s="152">
        <f>IF(T33&gt;=1,1,0)</f>
        <v>1</v>
      </c>
      <c r="Y33" s="57"/>
      <c r="Z33" s="8"/>
      <c r="AA33" s="146"/>
      <c r="AB33" s="173">
        <f>SUM(AB34:AB62)</f>
        <v>19</v>
      </c>
      <c r="AC33" s="175">
        <f>SUM(AC4:AC32)</f>
        <v>134</v>
      </c>
      <c r="AD33"/>
      <c r="AF33" s="152">
        <f>IF(AB33&gt;=1,1,0)</f>
        <v>1</v>
      </c>
      <c r="AG33" s="57"/>
      <c r="AH33" s="8"/>
      <c r="AI33" s="146"/>
      <c r="AJ33" s="173">
        <f>SUM(AJ34:AJ62)</f>
        <v>19</v>
      </c>
      <c r="AK33" s="175">
        <f>SUM(AK4:AK32)</f>
        <v>86</v>
      </c>
      <c r="AL33"/>
      <c r="AM33" s="55"/>
      <c r="AN33" s="152">
        <f>IF(AJ33&gt;=1,1,0)</f>
        <v>1</v>
      </c>
      <c r="AO33" s="57"/>
      <c r="AP33" s="8"/>
      <c r="AQ33" s="146"/>
      <c r="AR33" s="173">
        <f>SUM(AR34:AR62)</f>
        <v>14</v>
      </c>
      <c r="AS33" s="175">
        <f>SUM(AS4:AS32)</f>
        <v>113</v>
      </c>
      <c r="AT33"/>
      <c r="AV33" s="152">
        <f>IF(AR33&gt;=1,1,0)</f>
        <v>1</v>
      </c>
      <c r="AW33" s="57"/>
      <c r="AX33" s="8"/>
      <c r="AY33" s="146"/>
      <c r="AZ33" s="173">
        <f>SUM(AZ34:AZ62)</f>
        <v>16</v>
      </c>
      <c r="BA33" s="175">
        <f>SUM(BA4:BA32)</f>
        <v>173</v>
      </c>
      <c r="BB33"/>
      <c r="BD33" s="152">
        <f>IF(AZ33&gt;=1,1,0)</f>
        <v>1</v>
      </c>
      <c r="BE33" s="57"/>
      <c r="BF33" s="8"/>
      <c r="BG33" s="146"/>
      <c r="BH33" s="173">
        <f>SUM(BH34:BH62)</f>
        <v>18</v>
      </c>
      <c r="BI33" s="175">
        <f>SUM(BI4:BI32)</f>
        <v>126</v>
      </c>
      <c r="BJ33"/>
      <c r="BL33" s="152">
        <f>IF(BH33&gt;=1,1,0)</f>
        <v>1</v>
      </c>
      <c r="BM33" s="57"/>
      <c r="BN33" s="8"/>
      <c r="BO33" s="146"/>
      <c r="BP33" s="173">
        <f>SUM(BP34:BP62)</f>
        <v>17</v>
      </c>
      <c r="BQ33" s="175">
        <f>SUM(BQ4:BQ32)</f>
        <v>123</v>
      </c>
      <c r="BR33"/>
      <c r="BT33" s="152">
        <f>IF(BP33&gt;=1,1,0)</f>
        <v>1</v>
      </c>
      <c r="BU33" s="57"/>
      <c r="BV33" s="8"/>
      <c r="BW33" s="146"/>
      <c r="BX33" s="173">
        <f>SUM(BX34:BX62)</f>
        <v>17</v>
      </c>
      <c r="BY33" s="175">
        <f>SUM(BY4:BY32)</f>
        <v>99</v>
      </c>
      <c r="BZ33"/>
      <c r="CB33" s="152">
        <f>IF(BX33&gt;=1,1,0)</f>
        <v>1</v>
      </c>
      <c r="CC33" s="57"/>
      <c r="CD33" s="8"/>
      <c r="CE33" s="146"/>
      <c r="CF33" s="173">
        <f>SUM(CF34:CF62)</f>
        <v>0</v>
      </c>
      <c r="CG33" s="175">
        <f>SUM(CG4:CG32)</f>
        <v>0</v>
      </c>
      <c r="CH33"/>
      <c r="CJ33" s="152">
        <f>IF(CF33&gt;=1,1,0)</f>
        <v>0</v>
      </c>
      <c r="CK33" s="57"/>
      <c r="CL33" s="8"/>
      <c r="CM33" s="146"/>
      <c r="CN33" s="173">
        <f>SUM(CN34:CN62)</f>
        <v>0</v>
      </c>
      <c r="CO33" s="175">
        <f>SUM(CO4:CO32)</f>
        <v>0</v>
      </c>
      <c r="CP33"/>
      <c r="CR33" s="152">
        <f>IF(CN33&gt;=1,1,0)</f>
        <v>0</v>
      </c>
      <c r="CS33" s="57"/>
      <c r="CT33" s="8"/>
      <c r="CU33" s="146"/>
      <c r="CV33" s="173">
        <f>SUM(CV34:CV62)</f>
        <v>0</v>
      </c>
      <c r="CW33" s="175">
        <f>SUM(CW4:CW32)</f>
        <v>0</v>
      </c>
      <c r="CX33"/>
      <c r="CY33" s="55"/>
      <c r="CZ33" s="153">
        <f>IF(CV33&gt;=1,1,0)</f>
        <v>0</v>
      </c>
    </row>
    <row r="34" spans="2:137" ht="15.75" x14ac:dyDescent="0.25">
      <c r="B34" s="178" t="s">
        <v>62</v>
      </c>
      <c r="D34" s="174" cm="1">
        <f t="array" ref="D34:D62">IF(D4:D32&gt;=1,1,0)</f>
        <v>1</v>
      </c>
      <c r="E34" s="55" t="s">
        <v>27</v>
      </c>
      <c r="F34"/>
      <c r="G34" s="88">
        <v>31</v>
      </c>
      <c r="I34" s="57"/>
      <c r="J34" s="8"/>
      <c r="K34" s="8"/>
      <c r="L34" s="176" cm="1">
        <f t="array" ref="L34:L62">IF(L4:L32&gt;=1,1,0)</f>
        <v>1</v>
      </c>
      <c r="M34" s="55" t="s">
        <v>27</v>
      </c>
      <c r="N34"/>
      <c r="O34" s="88">
        <v>39</v>
      </c>
      <c r="Q34" s="57"/>
      <c r="R34" s="8"/>
      <c r="S34" s="8"/>
      <c r="T34" s="176" cm="1">
        <f t="array" ref="T34:T62">IF(T4:T32&gt;=1,1,0)</f>
        <v>1</v>
      </c>
      <c r="U34" s="55" t="s">
        <v>27</v>
      </c>
      <c r="V34"/>
      <c r="W34" s="88">
        <v>7</v>
      </c>
      <c r="Y34" s="57"/>
      <c r="Z34" s="8"/>
      <c r="AA34" s="8"/>
      <c r="AB34" s="176" cm="1">
        <f t="array" ref="AB34:AB62">IF(AB4:AB32&gt;=1,1,0)</f>
        <v>1</v>
      </c>
      <c r="AC34" s="55" t="s">
        <v>27</v>
      </c>
      <c r="AD34"/>
      <c r="AE34" s="88">
        <v>8</v>
      </c>
      <c r="AG34" s="57"/>
      <c r="AH34" s="8"/>
      <c r="AI34" s="8"/>
      <c r="AJ34" s="176" cm="1">
        <f t="array" ref="AJ34:AJ62">IF(AJ4:AJ32&gt;=1,1,0)</f>
        <v>1</v>
      </c>
      <c r="AK34" s="55" t="s">
        <v>27</v>
      </c>
      <c r="AL34"/>
      <c r="AM34" s="88">
        <v>12</v>
      </c>
      <c r="AO34" s="57"/>
      <c r="AP34" s="8"/>
      <c r="AQ34" s="8"/>
      <c r="AR34" s="176" cm="1">
        <f t="array" ref="AR34:AR62">IF(AR4:AR32&gt;=1,1,0)</f>
        <v>0</v>
      </c>
      <c r="AS34" s="55" t="s">
        <v>27</v>
      </c>
      <c r="AT34"/>
      <c r="AU34" s="88">
        <v>12</v>
      </c>
      <c r="AW34" s="57"/>
      <c r="AX34" s="8"/>
      <c r="AY34" s="8"/>
      <c r="AZ34" s="176" cm="1">
        <f t="array" ref="AZ34:AZ62">IF(AZ4:AZ32&gt;=1,1,0)</f>
        <v>1</v>
      </c>
      <c r="BA34" s="55" t="s">
        <v>27</v>
      </c>
      <c r="BB34"/>
      <c r="BC34" s="88">
        <v>13</v>
      </c>
      <c r="BE34" s="57"/>
      <c r="BF34" s="8"/>
      <c r="BG34" s="8"/>
      <c r="BH34" s="176" cm="1">
        <f t="array" ref="BH34:BH62">IF(BH4:BH32&gt;=1,1,0)</f>
        <v>1</v>
      </c>
      <c r="BI34" s="55" t="s">
        <v>27</v>
      </c>
      <c r="BJ34"/>
      <c r="BK34" s="88">
        <v>13</v>
      </c>
      <c r="BM34" s="57"/>
      <c r="BN34" s="8"/>
      <c r="BO34" s="8"/>
      <c r="BP34" s="176" cm="1">
        <f t="array" ref="BP34:BP62">IF(BP4:BP32&gt;=1,1,0)</f>
        <v>1</v>
      </c>
      <c r="BQ34" s="55" t="s">
        <v>27</v>
      </c>
      <c r="BR34"/>
      <c r="BS34" s="88">
        <v>22</v>
      </c>
      <c r="BU34" s="57"/>
      <c r="BV34" s="8"/>
      <c r="BW34" s="8"/>
      <c r="BX34" s="176" cm="1">
        <f t="array" ref="BX34:BX62">IF(BX4:BX32&gt;=1,1,0)</f>
        <v>1</v>
      </c>
      <c r="BY34" s="55" t="s">
        <v>27</v>
      </c>
      <c r="BZ34"/>
      <c r="CA34" s="88"/>
      <c r="CC34" s="57"/>
      <c r="CD34" s="8"/>
      <c r="CE34" s="8"/>
      <c r="CF34" s="176" cm="1">
        <f t="array" ref="CF34:CF62">IF(CF4:CF32&gt;=1,1,0)</f>
        <v>0</v>
      </c>
      <c r="CG34" s="55" t="s">
        <v>27</v>
      </c>
      <c r="CH34"/>
      <c r="CI34" s="88"/>
      <c r="CK34" s="57"/>
      <c r="CL34" s="8"/>
      <c r="CM34" s="8"/>
      <c r="CN34" s="176" cm="1">
        <f t="array" ref="CN34:CN62">IF(CN4:CN32&gt;=1,1,0)</f>
        <v>0</v>
      </c>
      <c r="CO34" s="55" t="s">
        <v>27</v>
      </c>
      <c r="CP34"/>
      <c r="CQ34" s="88"/>
      <c r="CS34" s="57"/>
      <c r="CT34" s="8"/>
      <c r="CU34" s="8"/>
      <c r="CV34" s="176" cm="1">
        <f t="array" ref="CV34:CV62">IF(CV4:CV32&gt;=1,1,0)</f>
        <v>0</v>
      </c>
      <c r="CW34" s="55" t="s">
        <v>27</v>
      </c>
      <c r="CX34"/>
      <c r="CY34" s="88"/>
      <c r="CZ34"/>
      <c r="DF34" s="29" t="s">
        <v>0</v>
      </c>
      <c r="DG34" s="134" t="s">
        <v>27</v>
      </c>
      <c r="DH34" s="31"/>
      <c r="DI34" s="13">
        <f t="shared" ref="DI34:DI46" si="121">SUM(G34+O34+W34+AE34+AM34+AU34+BC34+BK34+BS34+CA34+CI34+CQ34+CY34)</f>
        <v>157</v>
      </c>
      <c r="DJ34" s="37"/>
      <c r="DK34" s="37"/>
      <c r="DL34" s="37"/>
      <c r="DM34" s="37"/>
      <c r="DN34" s="37"/>
      <c r="DO34" s="37"/>
      <c r="DP34" s="37"/>
      <c r="DQ34" s="37"/>
      <c r="DR34" s="37"/>
      <c r="DS34" s="37"/>
      <c r="DT34" s="37"/>
      <c r="DU34" s="37"/>
      <c r="DV34" s="37"/>
      <c r="DW34" s="37"/>
      <c r="DX34" s="37"/>
      <c r="DY34" s="38"/>
      <c r="DZ34" s="38"/>
    </row>
    <row r="35" spans="2:137" ht="15.75" x14ac:dyDescent="0.25">
      <c r="D35" s="174">
        <v>1</v>
      </c>
      <c r="E35" s="55" t="s">
        <v>26</v>
      </c>
      <c r="F35"/>
      <c r="G35" s="88">
        <v>82</v>
      </c>
      <c r="I35" s="57"/>
      <c r="J35" s="8"/>
      <c r="K35" s="8"/>
      <c r="L35" s="176">
        <v>1</v>
      </c>
      <c r="M35" s="55" t="s">
        <v>26</v>
      </c>
      <c r="N35"/>
      <c r="O35" s="88">
        <v>15</v>
      </c>
      <c r="Q35" s="57"/>
      <c r="R35" s="8"/>
      <c r="S35" s="8"/>
      <c r="T35" s="176">
        <v>1</v>
      </c>
      <c r="U35" s="55" t="s">
        <v>26</v>
      </c>
      <c r="V35"/>
      <c r="W35" s="88">
        <v>26</v>
      </c>
      <c r="Y35" s="57"/>
      <c r="Z35" s="8"/>
      <c r="AA35" s="8"/>
      <c r="AB35" s="176">
        <v>1</v>
      </c>
      <c r="AC35" s="55" t="s">
        <v>26</v>
      </c>
      <c r="AD35"/>
      <c r="AE35" s="88">
        <v>32</v>
      </c>
      <c r="AG35" s="57"/>
      <c r="AH35" s="8"/>
      <c r="AI35" s="8"/>
      <c r="AJ35" s="176">
        <v>1</v>
      </c>
      <c r="AK35" s="55" t="s">
        <v>26</v>
      </c>
      <c r="AL35"/>
      <c r="AM35" s="88">
        <v>41</v>
      </c>
      <c r="AO35" s="57"/>
      <c r="AP35" s="8"/>
      <c r="AQ35" s="8"/>
      <c r="AR35" s="176">
        <v>1</v>
      </c>
      <c r="AS35" s="55" t="s">
        <v>26</v>
      </c>
      <c r="AT35"/>
      <c r="AU35" s="88">
        <v>24</v>
      </c>
      <c r="AW35" s="57"/>
      <c r="AX35" s="8"/>
      <c r="AY35" s="8"/>
      <c r="AZ35" s="176">
        <v>1</v>
      </c>
      <c r="BA35" s="55" t="s">
        <v>26</v>
      </c>
      <c r="BB35"/>
      <c r="BC35" s="88">
        <v>66</v>
      </c>
      <c r="BE35" s="57"/>
      <c r="BF35" s="8"/>
      <c r="BG35" s="8"/>
      <c r="BH35" s="176">
        <v>1</v>
      </c>
      <c r="BI35" s="55" t="s">
        <v>26</v>
      </c>
      <c r="BJ35"/>
      <c r="BK35" s="88">
        <v>35</v>
      </c>
      <c r="BM35" s="57"/>
      <c r="BN35" s="8"/>
      <c r="BO35" s="8"/>
      <c r="BP35" s="176">
        <v>1</v>
      </c>
      <c r="BQ35" s="55" t="s">
        <v>26</v>
      </c>
      <c r="BR35"/>
      <c r="BS35" s="88">
        <v>12</v>
      </c>
      <c r="BU35" s="57"/>
      <c r="BV35" s="8"/>
      <c r="BW35" s="8"/>
      <c r="BX35" s="176">
        <v>1</v>
      </c>
      <c r="BY35" s="55" t="s">
        <v>26</v>
      </c>
      <c r="BZ35"/>
      <c r="CA35" s="88"/>
      <c r="CC35" s="57"/>
      <c r="CD35" s="8"/>
      <c r="CE35" s="8"/>
      <c r="CF35" s="176">
        <v>0</v>
      </c>
      <c r="CG35" s="55" t="s">
        <v>26</v>
      </c>
      <c r="CH35"/>
      <c r="CI35" s="88"/>
      <c r="CK35" s="57"/>
      <c r="CL35" s="8"/>
      <c r="CM35" s="8"/>
      <c r="CN35" s="176">
        <v>0</v>
      </c>
      <c r="CO35" s="55" t="s">
        <v>26</v>
      </c>
      <c r="CP35"/>
      <c r="CQ35" s="88"/>
      <c r="CS35" s="57"/>
      <c r="CT35" s="8"/>
      <c r="CU35" s="8"/>
      <c r="CV35" s="176">
        <v>0</v>
      </c>
      <c r="CW35" s="55" t="s">
        <v>26</v>
      </c>
      <c r="CX35"/>
      <c r="CY35" s="88"/>
      <c r="CZ35"/>
      <c r="DG35" s="134" t="s">
        <v>26</v>
      </c>
      <c r="DH35" s="31"/>
      <c r="DI35" s="13">
        <f t="shared" si="121"/>
        <v>333</v>
      </c>
      <c r="DJ35" s="37"/>
      <c r="DK35" s="37"/>
      <c r="DL35" s="37"/>
      <c r="DM35" s="37"/>
      <c r="DN35" s="37"/>
      <c r="DO35" s="37"/>
      <c r="DP35" s="37"/>
      <c r="DQ35" s="37"/>
      <c r="DR35" s="37"/>
      <c r="DS35" s="37"/>
      <c r="DT35" s="37"/>
      <c r="DU35" s="37"/>
      <c r="DV35" s="37"/>
      <c r="DW35" s="37"/>
      <c r="DX35" s="37"/>
      <c r="DY35" s="38"/>
      <c r="DZ35" s="38"/>
      <c r="EG35" s="153">
        <f>SUM(H33+P33+X33+AF33+AN33+AV33+BD33+BL33+BT33+CB33+CJ33+CR33+CZ33)</f>
        <v>10</v>
      </c>
    </row>
    <row r="36" spans="2:137" ht="15.75" x14ac:dyDescent="0.25">
      <c r="D36" s="174">
        <v>1</v>
      </c>
      <c r="E36" s="55" t="s">
        <v>31</v>
      </c>
      <c r="F36"/>
      <c r="G36" s="88">
        <v>21</v>
      </c>
      <c r="I36" s="57"/>
      <c r="J36" s="8"/>
      <c r="K36" s="8"/>
      <c r="L36" s="176">
        <v>1</v>
      </c>
      <c r="M36" s="55" t="s">
        <v>31</v>
      </c>
      <c r="N36"/>
      <c r="O36" s="88">
        <v>28</v>
      </c>
      <c r="Q36" s="57"/>
      <c r="R36" s="8"/>
      <c r="S36" s="8"/>
      <c r="T36" s="176">
        <v>1</v>
      </c>
      <c r="U36" s="55" t="s">
        <v>31</v>
      </c>
      <c r="V36"/>
      <c r="W36" s="88">
        <v>38</v>
      </c>
      <c r="Y36" s="57"/>
      <c r="Z36" s="8"/>
      <c r="AA36" s="8"/>
      <c r="AB36" s="176">
        <v>1</v>
      </c>
      <c r="AC36" s="55" t="s">
        <v>31</v>
      </c>
      <c r="AD36"/>
      <c r="AE36" s="88">
        <v>40</v>
      </c>
      <c r="AG36" s="57"/>
      <c r="AH36" s="8"/>
      <c r="AI36" s="8"/>
      <c r="AJ36" s="176">
        <v>1</v>
      </c>
      <c r="AK36" s="55" t="s">
        <v>31</v>
      </c>
      <c r="AL36"/>
      <c r="AM36" s="88">
        <v>29</v>
      </c>
      <c r="AO36" s="57"/>
      <c r="AP36" s="8"/>
      <c r="AQ36" s="8"/>
      <c r="AR36" s="176">
        <v>1</v>
      </c>
      <c r="AS36" s="55" t="s">
        <v>31</v>
      </c>
      <c r="AT36"/>
      <c r="AU36" s="88">
        <v>58</v>
      </c>
      <c r="AW36" s="57"/>
      <c r="AX36" s="8"/>
      <c r="AY36" s="8"/>
      <c r="AZ36" s="176">
        <v>1</v>
      </c>
      <c r="BA36" s="55" t="s">
        <v>31</v>
      </c>
      <c r="BB36"/>
      <c r="BC36" s="88">
        <v>80</v>
      </c>
      <c r="BE36" s="57"/>
      <c r="BF36" s="8"/>
      <c r="BG36" s="8"/>
      <c r="BH36" s="176">
        <v>1</v>
      </c>
      <c r="BI36" s="55" t="s">
        <v>31</v>
      </c>
      <c r="BJ36"/>
      <c r="BK36" s="88">
        <v>66</v>
      </c>
      <c r="BM36" s="57"/>
      <c r="BN36" s="8"/>
      <c r="BO36" s="8"/>
      <c r="BP36" s="176">
        <v>1</v>
      </c>
      <c r="BQ36" s="55" t="s">
        <v>31</v>
      </c>
      <c r="BR36"/>
      <c r="BS36" s="88">
        <v>65</v>
      </c>
      <c r="BU36" s="57"/>
      <c r="BV36" s="8"/>
      <c r="BW36" s="8"/>
      <c r="BX36" s="176">
        <v>1</v>
      </c>
      <c r="BY36" s="55" t="s">
        <v>31</v>
      </c>
      <c r="BZ36"/>
      <c r="CA36" s="88"/>
      <c r="CC36" s="57"/>
      <c r="CD36" s="8"/>
      <c r="CE36" s="8"/>
      <c r="CF36" s="176">
        <v>0</v>
      </c>
      <c r="CG36" s="55" t="s">
        <v>31</v>
      </c>
      <c r="CH36"/>
      <c r="CI36" s="88"/>
      <c r="CK36" s="57"/>
      <c r="CL36" s="8"/>
      <c r="CM36" s="8"/>
      <c r="CN36" s="176">
        <v>0</v>
      </c>
      <c r="CO36" s="55" t="s">
        <v>31</v>
      </c>
      <c r="CP36"/>
      <c r="CQ36" s="88"/>
      <c r="CS36" s="57"/>
      <c r="CT36" s="8"/>
      <c r="CU36" s="8"/>
      <c r="CV36" s="176">
        <v>0</v>
      </c>
      <c r="CW36" s="55" t="s">
        <v>31</v>
      </c>
      <c r="CX36"/>
      <c r="CY36" s="88"/>
      <c r="CZ36"/>
      <c r="DG36" s="134" t="s">
        <v>31</v>
      </c>
      <c r="DH36" s="31"/>
      <c r="DI36" s="13">
        <f t="shared" si="121"/>
        <v>425</v>
      </c>
      <c r="DJ36" s="37"/>
      <c r="DK36" s="37"/>
      <c r="DL36" s="37"/>
      <c r="DM36" s="37"/>
      <c r="DN36" s="37"/>
      <c r="DO36" s="37"/>
      <c r="DP36" s="37"/>
      <c r="DQ36" s="37"/>
      <c r="DR36" s="37"/>
      <c r="DS36" s="37"/>
      <c r="DT36" s="37"/>
      <c r="DU36" s="37"/>
      <c r="DV36" s="37"/>
      <c r="DW36" s="37"/>
      <c r="DX36" s="37"/>
      <c r="DY36" s="38"/>
      <c r="DZ36" s="38"/>
      <c r="EG36" s="167">
        <f>SUM(D33+L33+T33+AB33+AJ33+AR33+AZ33+BH33+BP33+BX33+CF33+CN33+CV33)</f>
        <v>176</v>
      </c>
    </row>
    <row r="37" spans="2:137" ht="15.75" x14ac:dyDescent="0.25">
      <c r="D37" s="174">
        <v>1</v>
      </c>
      <c r="E37" s="55" t="s">
        <v>28</v>
      </c>
      <c r="F37"/>
      <c r="G37" s="88">
        <v>3</v>
      </c>
      <c r="I37" s="57"/>
      <c r="J37" s="8"/>
      <c r="K37" s="8"/>
      <c r="L37" s="176">
        <v>0</v>
      </c>
      <c r="M37" s="55" t="s">
        <v>28</v>
      </c>
      <c r="N37"/>
      <c r="O37" s="88">
        <v>2</v>
      </c>
      <c r="Q37" s="57"/>
      <c r="R37" s="8"/>
      <c r="S37" s="8"/>
      <c r="T37" s="176">
        <v>1</v>
      </c>
      <c r="U37" s="55" t="s">
        <v>28</v>
      </c>
      <c r="V37"/>
      <c r="W37" s="88"/>
      <c r="Y37" s="57"/>
      <c r="Z37" s="8"/>
      <c r="AA37" s="8"/>
      <c r="AB37" s="176">
        <v>1</v>
      </c>
      <c r="AC37" s="55" t="s">
        <v>28</v>
      </c>
      <c r="AD37"/>
      <c r="AE37" s="88">
        <v>2</v>
      </c>
      <c r="AG37" s="57"/>
      <c r="AH37" s="8"/>
      <c r="AI37" s="8"/>
      <c r="AJ37" s="176">
        <v>1</v>
      </c>
      <c r="AK37" s="55" t="s">
        <v>28</v>
      </c>
      <c r="AL37"/>
      <c r="AM37" s="88">
        <v>1</v>
      </c>
      <c r="AO37" s="57"/>
      <c r="AP37" s="8"/>
      <c r="AQ37" s="8"/>
      <c r="AR37" s="176">
        <v>1</v>
      </c>
      <c r="AS37" s="55" t="s">
        <v>28</v>
      </c>
      <c r="AT37"/>
      <c r="AU37" s="88">
        <v>3</v>
      </c>
      <c r="AW37" s="57"/>
      <c r="AX37" s="8"/>
      <c r="AY37" s="8"/>
      <c r="AZ37" s="176">
        <v>1</v>
      </c>
      <c r="BA37" s="55" t="s">
        <v>28</v>
      </c>
      <c r="BB37"/>
      <c r="BC37" s="88">
        <v>1</v>
      </c>
      <c r="BE37" s="57"/>
      <c r="BF37" s="8"/>
      <c r="BG37" s="8"/>
      <c r="BH37" s="176">
        <v>1</v>
      </c>
      <c r="BI37" s="55" t="s">
        <v>28</v>
      </c>
      <c r="BJ37"/>
      <c r="BK37" s="88">
        <v>3</v>
      </c>
      <c r="BM37" s="57"/>
      <c r="BN37" s="8"/>
      <c r="BO37" s="8"/>
      <c r="BP37" s="176">
        <v>1</v>
      </c>
      <c r="BQ37" s="55" t="s">
        <v>28</v>
      </c>
      <c r="BR37"/>
      <c r="BS37" s="88">
        <v>2</v>
      </c>
      <c r="BU37" s="57"/>
      <c r="BV37" s="8"/>
      <c r="BW37" s="8"/>
      <c r="BX37" s="176">
        <v>1</v>
      </c>
      <c r="BY37" s="55" t="s">
        <v>28</v>
      </c>
      <c r="BZ37"/>
      <c r="CA37" s="88"/>
      <c r="CC37" s="57"/>
      <c r="CD37" s="8"/>
      <c r="CE37" s="8"/>
      <c r="CF37" s="176">
        <v>0</v>
      </c>
      <c r="CG37" s="55" t="s">
        <v>28</v>
      </c>
      <c r="CH37"/>
      <c r="CI37" s="88"/>
      <c r="CK37" s="57"/>
      <c r="CL37" s="8"/>
      <c r="CM37" s="8"/>
      <c r="CN37" s="176">
        <v>0</v>
      </c>
      <c r="CO37" s="55" t="s">
        <v>28</v>
      </c>
      <c r="CP37"/>
      <c r="CQ37" s="88"/>
      <c r="CS37" s="57"/>
      <c r="CT37" s="8"/>
      <c r="CU37" s="8"/>
      <c r="CV37" s="176">
        <v>0</v>
      </c>
      <c r="CW37" s="55" t="s">
        <v>28</v>
      </c>
      <c r="CX37"/>
      <c r="CY37" s="88"/>
      <c r="CZ37"/>
      <c r="DG37" s="134" t="s">
        <v>28</v>
      </c>
      <c r="DH37" s="31"/>
      <c r="DI37" s="13">
        <f t="shared" si="121"/>
        <v>17</v>
      </c>
      <c r="DJ37" s="37"/>
      <c r="DK37" s="37"/>
      <c r="DL37" s="37"/>
      <c r="DM37" s="37"/>
      <c r="DN37" s="37"/>
      <c r="DO37" s="37"/>
      <c r="DP37" s="37"/>
      <c r="DQ37" s="37"/>
      <c r="DR37" s="37"/>
      <c r="DS37" s="37"/>
      <c r="DT37" s="37"/>
      <c r="DU37" s="37"/>
      <c r="DV37" s="37"/>
      <c r="DW37" s="37"/>
      <c r="DX37" s="37"/>
      <c r="DY37" s="38"/>
      <c r="DZ37" s="38"/>
    </row>
    <row r="38" spans="2:137" ht="15.75" x14ac:dyDescent="0.25">
      <c r="D38" s="174">
        <v>1</v>
      </c>
      <c r="E38" s="55" t="s">
        <v>29</v>
      </c>
      <c r="F38"/>
      <c r="G38" s="88">
        <v>16</v>
      </c>
      <c r="I38" s="57"/>
      <c r="J38" s="8"/>
      <c r="K38" s="8"/>
      <c r="L38" s="176">
        <v>1</v>
      </c>
      <c r="M38" s="55" t="s">
        <v>29</v>
      </c>
      <c r="N38"/>
      <c r="O38" s="88">
        <v>11</v>
      </c>
      <c r="Q38" s="57"/>
      <c r="R38" s="8"/>
      <c r="S38" s="8"/>
      <c r="T38" s="176">
        <v>1</v>
      </c>
      <c r="U38" s="55" t="s">
        <v>29</v>
      </c>
      <c r="V38"/>
      <c r="W38" s="88">
        <v>7</v>
      </c>
      <c r="Y38" s="57"/>
      <c r="Z38" s="8"/>
      <c r="AA38" s="8"/>
      <c r="AB38" s="176">
        <v>1</v>
      </c>
      <c r="AC38" s="55" t="s">
        <v>29</v>
      </c>
      <c r="AD38"/>
      <c r="AE38" s="88">
        <v>9</v>
      </c>
      <c r="AG38" s="57"/>
      <c r="AH38" s="8"/>
      <c r="AI38" s="8"/>
      <c r="AJ38" s="176">
        <v>1</v>
      </c>
      <c r="AK38" s="55" t="s">
        <v>29</v>
      </c>
      <c r="AL38"/>
      <c r="AM38" s="88">
        <v>1</v>
      </c>
      <c r="AO38" s="57"/>
      <c r="AP38" s="8"/>
      <c r="AQ38" s="8"/>
      <c r="AR38" s="176">
        <v>1</v>
      </c>
      <c r="AS38" s="55" t="s">
        <v>29</v>
      </c>
      <c r="AT38"/>
      <c r="AU38" s="88">
        <v>3</v>
      </c>
      <c r="AW38" s="57"/>
      <c r="AX38" s="8"/>
      <c r="AY38" s="8"/>
      <c r="AZ38" s="176">
        <v>1</v>
      </c>
      <c r="BA38" s="55" t="s">
        <v>29</v>
      </c>
      <c r="BB38"/>
      <c r="BC38" s="88">
        <v>10</v>
      </c>
      <c r="BE38" s="57"/>
      <c r="BF38" s="8"/>
      <c r="BG38" s="8"/>
      <c r="BH38" s="176">
        <v>1</v>
      </c>
      <c r="BI38" s="55" t="s">
        <v>29</v>
      </c>
      <c r="BJ38"/>
      <c r="BK38" s="88">
        <v>5</v>
      </c>
      <c r="BM38" s="57"/>
      <c r="BN38" s="8"/>
      <c r="BO38" s="8"/>
      <c r="BP38" s="176">
        <v>1</v>
      </c>
      <c r="BQ38" s="55" t="s">
        <v>29</v>
      </c>
      <c r="BR38"/>
      <c r="BS38" s="88">
        <v>15</v>
      </c>
      <c r="BU38" s="57"/>
      <c r="BV38" s="8"/>
      <c r="BW38" s="8"/>
      <c r="BX38" s="176">
        <v>1</v>
      </c>
      <c r="BY38" s="55" t="s">
        <v>29</v>
      </c>
      <c r="BZ38"/>
      <c r="CA38" s="88"/>
      <c r="CC38" s="57"/>
      <c r="CD38" s="8"/>
      <c r="CE38" s="8"/>
      <c r="CF38" s="176">
        <v>0</v>
      </c>
      <c r="CG38" s="55" t="s">
        <v>29</v>
      </c>
      <c r="CH38"/>
      <c r="CI38" s="88"/>
      <c r="CK38" s="57"/>
      <c r="CL38" s="8"/>
      <c r="CM38" s="8"/>
      <c r="CN38" s="176">
        <v>0</v>
      </c>
      <c r="CO38" s="55" t="s">
        <v>29</v>
      </c>
      <c r="CP38"/>
      <c r="CQ38" s="88"/>
      <c r="CS38" s="57"/>
      <c r="CT38" s="8"/>
      <c r="CU38" s="8"/>
      <c r="CV38" s="176">
        <v>0</v>
      </c>
      <c r="CW38" s="55" t="s">
        <v>29</v>
      </c>
      <c r="CX38"/>
      <c r="CY38" s="88"/>
      <c r="CZ38"/>
      <c r="DG38" s="134" t="s">
        <v>29</v>
      </c>
      <c r="DH38" s="31"/>
      <c r="DI38" s="13">
        <f t="shared" si="121"/>
        <v>77</v>
      </c>
      <c r="DJ38" s="37"/>
      <c r="DK38" s="37"/>
      <c r="DL38" s="37"/>
      <c r="DM38" s="37"/>
      <c r="DN38" s="37"/>
      <c r="DO38" s="37"/>
      <c r="DP38" s="37"/>
      <c r="DQ38" s="37"/>
      <c r="DR38" s="37"/>
      <c r="DS38" s="37"/>
      <c r="DT38" s="37"/>
      <c r="DU38" s="37"/>
      <c r="DV38" s="37"/>
      <c r="DW38" s="37"/>
      <c r="DX38" s="37"/>
      <c r="DY38" s="38"/>
      <c r="DZ38" s="38"/>
      <c r="EF38" s="155" t="s">
        <v>61</v>
      </c>
      <c r="EG38" s="170">
        <f>IF(EG35,EG36/EG35,0)</f>
        <v>17.600000000000001</v>
      </c>
    </row>
    <row r="39" spans="2:137" ht="15.75" x14ac:dyDescent="0.25">
      <c r="D39" s="174">
        <v>1</v>
      </c>
      <c r="E39" s="55" t="s">
        <v>30</v>
      </c>
      <c r="F39"/>
      <c r="G39" s="88">
        <v>9</v>
      </c>
      <c r="I39" s="57"/>
      <c r="J39" s="8"/>
      <c r="K39" s="8"/>
      <c r="L39" s="176">
        <v>1</v>
      </c>
      <c r="M39" s="55" t="s">
        <v>30</v>
      </c>
      <c r="N39"/>
      <c r="O39" s="88">
        <v>5</v>
      </c>
      <c r="Q39" s="57"/>
      <c r="R39" s="8"/>
      <c r="S39" s="8"/>
      <c r="T39" s="176">
        <v>1</v>
      </c>
      <c r="U39" s="55" t="s">
        <v>30</v>
      </c>
      <c r="V39"/>
      <c r="W39" s="88">
        <v>6</v>
      </c>
      <c r="Y39" s="57"/>
      <c r="Z39" s="8"/>
      <c r="AA39" s="8"/>
      <c r="AB39" s="176">
        <v>1</v>
      </c>
      <c r="AC39" s="55" t="s">
        <v>30</v>
      </c>
      <c r="AD39"/>
      <c r="AE39" s="88">
        <v>2</v>
      </c>
      <c r="AG39" s="57"/>
      <c r="AH39" s="8"/>
      <c r="AI39" s="8"/>
      <c r="AJ39" s="176">
        <v>0</v>
      </c>
      <c r="AK39" s="55" t="s">
        <v>30</v>
      </c>
      <c r="AL39"/>
      <c r="AM39" s="88"/>
      <c r="AO39" s="57"/>
      <c r="AP39" s="8"/>
      <c r="AQ39" s="8"/>
      <c r="AR39" s="176">
        <v>0</v>
      </c>
      <c r="AS39" s="55" t="s">
        <v>30</v>
      </c>
      <c r="AT39"/>
      <c r="AU39" s="88">
        <v>9</v>
      </c>
      <c r="AW39" s="57"/>
      <c r="AX39" s="8"/>
      <c r="AY39" s="8"/>
      <c r="AZ39" s="176">
        <v>1</v>
      </c>
      <c r="BA39" s="55" t="s">
        <v>30</v>
      </c>
      <c r="BB39"/>
      <c r="BC39" s="88">
        <v>2</v>
      </c>
      <c r="BE39" s="57"/>
      <c r="BF39" s="8"/>
      <c r="BG39" s="8"/>
      <c r="BH39" s="176">
        <v>1</v>
      </c>
      <c r="BI39" s="55" t="s">
        <v>30</v>
      </c>
      <c r="BJ39"/>
      <c r="BK39" s="88">
        <v>3</v>
      </c>
      <c r="BM39" s="57"/>
      <c r="BN39" s="8"/>
      <c r="BO39" s="8"/>
      <c r="BP39" s="176">
        <v>1</v>
      </c>
      <c r="BQ39" s="55" t="s">
        <v>30</v>
      </c>
      <c r="BR39"/>
      <c r="BS39" s="88">
        <v>7</v>
      </c>
      <c r="BU39" s="57"/>
      <c r="BV39" s="8"/>
      <c r="BW39" s="8"/>
      <c r="BX39" s="176">
        <v>1</v>
      </c>
      <c r="BY39" s="55" t="s">
        <v>30</v>
      </c>
      <c r="BZ39"/>
      <c r="CA39" s="88"/>
      <c r="CC39" s="57"/>
      <c r="CD39" s="8"/>
      <c r="CE39" s="8"/>
      <c r="CF39" s="176">
        <v>0</v>
      </c>
      <c r="CG39" s="55" t="s">
        <v>30</v>
      </c>
      <c r="CH39"/>
      <c r="CI39" s="88"/>
      <c r="CK39" s="57"/>
      <c r="CL39" s="8"/>
      <c r="CM39" s="8"/>
      <c r="CN39" s="176">
        <v>0</v>
      </c>
      <c r="CO39" s="55" t="s">
        <v>30</v>
      </c>
      <c r="CP39"/>
      <c r="CQ39" s="88"/>
      <c r="CS39" s="57"/>
      <c r="CT39" s="8"/>
      <c r="CU39" s="8"/>
      <c r="CV39" s="176">
        <v>0</v>
      </c>
      <c r="CW39" s="55" t="s">
        <v>30</v>
      </c>
      <c r="CX39"/>
      <c r="CY39" s="88"/>
      <c r="CZ39"/>
      <c r="DG39" s="134" t="s">
        <v>30</v>
      </c>
      <c r="DH39" s="31"/>
      <c r="DI39" s="13">
        <f t="shared" si="121"/>
        <v>43</v>
      </c>
      <c r="DJ39" s="37"/>
      <c r="DK39" s="37"/>
      <c r="DL39" s="37"/>
      <c r="DM39" s="37"/>
      <c r="DN39" s="37"/>
      <c r="DO39" s="37"/>
      <c r="DP39" s="37"/>
      <c r="DQ39" s="37"/>
      <c r="DR39" s="37"/>
      <c r="DS39" s="37"/>
      <c r="DT39" s="37"/>
      <c r="DU39" s="37"/>
      <c r="DV39" s="37"/>
      <c r="DW39" s="37"/>
      <c r="DX39" s="37"/>
      <c r="DY39" s="38"/>
      <c r="DZ39" s="38"/>
      <c r="EF39" s="156" t="s">
        <v>63</v>
      </c>
    </row>
    <row r="40" spans="2:137" ht="15.75" x14ac:dyDescent="0.25">
      <c r="D40" s="174">
        <v>1</v>
      </c>
      <c r="E40" s="55" t="s">
        <v>32</v>
      </c>
      <c r="F40"/>
      <c r="G40" s="88"/>
      <c r="I40" s="57"/>
      <c r="J40" s="8"/>
      <c r="K40" s="8"/>
      <c r="L40" s="176">
        <v>0</v>
      </c>
      <c r="M40" s="55" t="s">
        <v>32</v>
      </c>
      <c r="N40"/>
      <c r="O40" s="88"/>
      <c r="Q40" s="57"/>
      <c r="R40" s="8"/>
      <c r="S40" s="8"/>
      <c r="T40" s="176">
        <v>1</v>
      </c>
      <c r="U40" s="55" t="s">
        <v>32</v>
      </c>
      <c r="V40"/>
      <c r="W40" s="88"/>
      <c r="Y40" s="57"/>
      <c r="Z40" s="8"/>
      <c r="AA40" s="8"/>
      <c r="AB40" s="176">
        <v>1</v>
      </c>
      <c r="AC40" s="55" t="s">
        <v>32</v>
      </c>
      <c r="AD40"/>
      <c r="AE40" s="88">
        <v>40</v>
      </c>
      <c r="AG40" s="57"/>
      <c r="AH40" s="8"/>
      <c r="AI40" s="8"/>
      <c r="AJ40" s="176">
        <v>1</v>
      </c>
      <c r="AK40" s="55" t="s">
        <v>32</v>
      </c>
      <c r="AL40"/>
      <c r="AM40" s="88"/>
      <c r="AO40" s="57"/>
      <c r="AP40" s="8"/>
      <c r="AQ40" s="8"/>
      <c r="AR40" s="176">
        <v>1</v>
      </c>
      <c r="AS40" s="55" t="s">
        <v>32</v>
      </c>
      <c r="AT40"/>
      <c r="AU40" s="88"/>
      <c r="AW40" s="57"/>
      <c r="AX40" s="8"/>
      <c r="AY40" s="8"/>
      <c r="AZ40" s="176">
        <v>0</v>
      </c>
      <c r="BA40" s="55" t="s">
        <v>32</v>
      </c>
      <c r="BB40"/>
      <c r="BC40" s="88"/>
      <c r="BE40" s="57"/>
      <c r="BF40" s="8"/>
      <c r="BG40" s="8"/>
      <c r="BH40" s="176">
        <v>1</v>
      </c>
      <c r="BI40" s="55" t="s">
        <v>32</v>
      </c>
      <c r="BJ40"/>
      <c r="BK40" s="88"/>
      <c r="BM40" s="57"/>
      <c r="BN40" s="8"/>
      <c r="BO40" s="8"/>
      <c r="BP40" s="176">
        <v>1</v>
      </c>
      <c r="BQ40" s="55" t="s">
        <v>32</v>
      </c>
      <c r="BR40"/>
      <c r="BS40" s="88"/>
      <c r="BU40" s="57"/>
      <c r="BV40" s="8"/>
      <c r="BW40" s="8"/>
      <c r="BX40" s="176">
        <v>1</v>
      </c>
      <c r="BY40" s="55" t="s">
        <v>32</v>
      </c>
      <c r="BZ40"/>
      <c r="CA40" s="88"/>
      <c r="CC40" s="57"/>
      <c r="CD40" s="8"/>
      <c r="CE40" s="8"/>
      <c r="CF40" s="176">
        <v>0</v>
      </c>
      <c r="CG40" s="55" t="s">
        <v>32</v>
      </c>
      <c r="CH40"/>
      <c r="CI40" s="88"/>
      <c r="CK40" s="57"/>
      <c r="CL40" s="8"/>
      <c r="CM40" s="8"/>
      <c r="CN40" s="176">
        <v>0</v>
      </c>
      <c r="CO40" s="55" t="s">
        <v>32</v>
      </c>
      <c r="CP40"/>
      <c r="CQ40" s="88"/>
      <c r="CS40" s="57"/>
      <c r="CT40" s="8"/>
      <c r="CU40" s="8"/>
      <c r="CV40" s="176">
        <v>0</v>
      </c>
      <c r="CW40" s="55" t="s">
        <v>32</v>
      </c>
      <c r="CX40"/>
      <c r="CY40" s="88"/>
      <c r="CZ40"/>
      <c r="DG40" s="134" t="s">
        <v>32</v>
      </c>
      <c r="DH40" s="31"/>
      <c r="DI40" s="13">
        <f t="shared" si="121"/>
        <v>40</v>
      </c>
      <c r="DJ40" s="37"/>
      <c r="DK40" s="37"/>
      <c r="DL40" s="37"/>
      <c r="DM40" s="37"/>
      <c r="DN40" s="37"/>
      <c r="DO40" s="37"/>
      <c r="DP40" s="37"/>
      <c r="DQ40" s="37"/>
      <c r="DR40" s="37"/>
      <c r="DS40" s="37"/>
      <c r="DT40" s="37"/>
      <c r="DU40" s="37"/>
      <c r="DV40" s="37"/>
      <c r="DW40" s="37"/>
      <c r="DX40" s="37"/>
      <c r="DY40" s="38"/>
      <c r="DZ40" s="38"/>
    </row>
    <row r="41" spans="2:137" ht="15.75" x14ac:dyDescent="0.25">
      <c r="D41" s="174">
        <v>1</v>
      </c>
      <c r="E41" s="55" t="s">
        <v>33</v>
      </c>
      <c r="F41"/>
      <c r="G41" s="88">
        <v>3</v>
      </c>
      <c r="I41" s="57"/>
      <c r="J41" s="8"/>
      <c r="K41" s="8"/>
      <c r="L41" s="176">
        <v>1</v>
      </c>
      <c r="M41" s="55" t="s">
        <v>33</v>
      </c>
      <c r="N41"/>
      <c r="O41" s="88">
        <v>2</v>
      </c>
      <c r="Q41" s="57"/>
      <c r="R41" s="8"/>
      <c r="S41" s="8"/>
      <c r="T41" s="176">
        <v>1</v>
      </c>
      <c r="U41" s="55" t="s">
        <v>33</v>
      </c>
      <c r="V41"/>
      <c r="W41" s="88"/>
      <c r="Y41" s="57"/>
      <c r="Z41" s="8"/>
      <c r="AA41" s="8"/>
      <c r="AB41" s="176">
        <v>1</v>
      </c>
      <c r="AC41" s="55" t="s">
        <v>33</v>
      </c>
      <c r="AD41"/>
      <c r="AE41" s="88">
        <v>1</v>
      </c>
      <c r="AG41" s="57"/>
      <c r="AH41" s="8"/>
      <c r="AI41" s="8"/>
      <c r="AJ41" s="176">
        <v>1</v>
      </c>
      <c r="AK41" s="55" t="s">
        <v>33</v>
      </c>
      <c r="AL41"/>
      <c r="AM41" s="88">
        <v>1</v>
      </c>
      <c r="AO41" s="57"/>
      <c r="AP41" s="8"/>
      <c r="AQ41" s="8"/>
      <c r="AR41" s="176">
        <v>0</v>
      </c>
      <c r="AS41" s="55" t="s">
        <v>33</v>
      </c>
      <c r="AT41"/>
      <c r="AU41" s="88">
        <v>3</v>
      </c>
      <c r="AW41" s="57"/>
      <c r="AX41" s="8"/>
      <c r="AY41" s="8"/>
      <c r="AZ41" s="176">
        <v>1</v>
      </c>
      <c r="BA41" s="55" t="s">
        <v>33</v>
      </c>
      <c r="BB41"/>
      <c r="BC41" s="88"/>
      <c r="BE41" s="57"/>
      <c r="BF41" s="8"/>
      <c r="BG41" s="8"/>
      <c r="BH41" s="176">
        <v>1</v>
      </c>
      <c r="BI41" s="55" t="s">
        <v>33</v>
      </c>
      <c r="BJ41"/>
      <c r="BK41" s="88"/>
      <c r="BM41" s="57"/>
      <c r="BN41" s="8"/>
      <c r="BO41" s="8"/>
      <c r="BP41" s="176">
        <v>0</v>
      </c>
      <c r="BQ41" s="55" t="s">
        <v>33</v>
      </c>
      <c r="BR41"/>
      <c r="BS41" s="88"/>
      <c r="BU41" s="57"/>
      <c r="BV41" s="8"/>
      <c r="BW41" s="8"/>
      <c r="BX41" s="176">
        <v>1</v>
      </c>
      <c r="BY41" s="55" t="s">
        <v>33</v>
      </c>
      <c r="BZ41"/>
      <c r="CA41" s="88"/>
      <c r="CC41" s="57"/>
      <c r="CD41" s="8"/>
      <c r="CE41" s="8"/>
      <c r="CF41" s="176">
        <v>0</v>
      </c>
      <c r="CG41" s="55" t="s">
        <v>33</v>
      </c>
      <c r="CH41"/>
      <c r="CI41" s="88"/>
      <c r="CK41" s="57"/>
      <c r="CL41" s="8"/>
      <c r="CM41" s="8"/>
      <c r="CN41" s="176">
        <v>0</v>
      </c>
      <c r="CO41" s="55" t="s">
        <v>33</v>
      </c>
      <c r="CP41"/>
      <c r="CQ41" s="88"/>
      <c r="CS41" s="57"/>
      <c r="CT41" s="8"/>
      <c r="CU41" s="8"/>
      <c r="CV41" s="176">
        <v>0</v>
      </c>
      <c r="CW41" s="55" t="s">
        <v>33</v>
      </c>
      <c r="CX41"/>
      <c r="CY41" s="88"/>
      <c r="CZ41"/>
      <c r="DG41" s="134" t="s">
        <v>33</v>
      </c>
      <c r="DH41" s="31"/>
      <c r="DI41" s="13">
        <f t="shared" si="121"/>
        <v>10</v>
      </c>
      <c r="DJ41" s="37"/>
      <c r="DK41" s="37"/>
      <c r="DL41" s="37"/>
      <c r="DM41" s="37"/>
      <c r="DN41" s="37"/>
      <c r="DO41" s="37"/>
      <c r="DP41" s="37"/>
      <c r="DQ41" s="37"/>
      <c r="DR41" s="37"/>
      <c r="DS41" s="37"/>
      <c r="DT41" s="37"/>
      <c r="DU41" s="37"/>
      <c r="DV41" s="37"/>
      <c r="DW41" s="37"/>
      <c r="DX41" s="37"/>
      <c r="DY41" s="38"/>
      <c r="DZ41" s="38"/>
    </row>
    <row r="42" spans="2:137" ht="15.75" x14ac:dyDescent="0.25">
      <c r="D42" s="174">
        <v>1</v>
      </c>
      <c r="E42" s="55" t="s">
        <v>34</v>
      </c>
      <c r="F42"/>
      <c r="G42" s="88">
        <v>3</v>
      </c>
      <c r="I42" s="57"/>
      <c r="J42" s="8"/>
      <c r="K42" s="8"/>
      <c r="L42" s="176">
        <v>0</v>
      </c>
      <c r="M42" s="55" t="s">
        <v>34</v>
      </c>
      <c r="N42"/>
      <c r="O42" s="88">
        <v>2</v>
      </c>
      <c r="Q42" s="57"/>
      <c r="R42" s="8"/>
      <c r="S42" s="8"/>
      <c r="T42" s="176">
        <v>0</v>
      </c>
      <c r="U42" s="55" t="s">
        <v>34</v>
      </c>
      <c r="V42"/>
      <c r="W42" s="88"/>
      <c r="Y42" s="57"/>
      <c r="Z42" s="8"/>
      <c r="AA42" s="8"/>
      <c r="AB42" s="176">
        <v>0</v>
      </c>
      <c r="AC42" s="55" t="s">
        <v>34</v>
      </c>
      <c r="AD42"/>
      <c r="AE42" s="88"/>
      <c r="AG42" s="57"/>
      <c r="AH42" s="8"/>
      <c r="AI42" s="8"/>
      <c r="AJ42" s="176">
        <v>0</v>
      </c>
      <c r="AK42" s="55" t="s">
        <v>34</v>
      </c>
      <c r="AL42"/>
      <c r="AM42" s="88">
        <v>1</v>
      </c>
      <c r="AO42" s="57"/>
      <c r="AP42" s="8"/>
      <c r="AQ42" s="8"/>
      <c r="AR42" s="176">
        <v>0</v>
      </c>
      <c r="AS42" s="55" t="s">
        <v>34</v>
      </c>
      <c r="AT42"/>
      <c r="AU42" s="88">
        <v>1</v>
      </c>
      <c r="AW42" s="57"/>
      <c r="AX42" s="8"/>
      <c r="AY42" s="8"/>
      <c r="AZ42" s="176">
        <v>0</v>
      </c>
      <c r="BA42" s="55" t="s">
        <v>34</v>
      </c>
      <c r="BB42"/>
      <c r="BC42" s="88">
        <v>1</v>
      </c>
      <c r="BE42" s="57"/>
      <c r="BF42" s="8"/>
      <c r="BG42" s="8"/>
      <c r="BH42" s="176">
        <v>0</v>
      </c>
      <c r="BI42" s="55" t="s">
        <v>34</v>
      </c>
      <c r="BJ42"/>
      <c r="BK42" s="88">
        <v>1</v>
      </c>
      <c r="BM42" s="57"/>
      <c r="BN42" s="8"/>
      <c r="BO42" s="8"/>
      <c r="BP42" s="176">
        <v>0</v>
      </c>
      <c r="BQ42" s="55" t="s">
        <v>34</v>
      </c>
      <c r="BR42"/>
      <c r="BS42" s="88"/>
      <c r="BU42" s="57"/>
      <c r="BV42" s="8"/>
      <c r="BW42" s="8"/>
      <c r="BX42" s="176">
        <v>0</v>
      </c>
      <c r="BY42" s="55" t="s">
        <v>34</v>
      </c>
      <c r="BZ42"/>
      <c r="CA42" s="88"/>
      <c r="CC42" s="57"/>
      <c r="CD42" s="8"/>
      <c r="CE42" s="8"/>
      <c r="CF42" s="176">
        <v>0</v>
      </c>
      <c r="CG42" s="55" t="s">
        <v>34</v>
      </c>
      <c r="CH42"/>
      <c r="CI42" s="88"/>
      <c r="CK42" s="57"/>
      <c r="CL42" s="8"/>
      <c r="CM42" s="8"/>
      <c r="CN42" s="176">
        <v>0</v>
      </c>
      <c r="CO42" s="55" t="s">
        <v>34</v>
      </c>
      <c r="CP42"/>
      <c r="CQ42" s="88"/>
      <c r="CS42" s="57"/>
      <c r="CT42" s="8"/>
      <c r="CU42" s="8"/>
      <c r="CV42" s="176">
        <v>0</v>
      </c>
      <c r="CW42" s="55" t="s">
        <v>34</v>
      </c>
      <c r="CX42"/>
      <c r="CY42" s="88"/>
      <c r="CZ42"/>
      <c r="DG42" s="134" t="s">
        <v>34</v>
      </c>
      <c r="DH42" s="31"/>
      <c r="DI42" s="13">
        <f t="shared" si="121"/>
        <v>9</v>
      </c>
      <c r="DJ42" s="37"/>
      <c r="DK42" s="37"/>
      <c r="DL42" s="37"/>
      <c r="DM42" s="37"/>
      <c r="DN42" s="37"/>
      <c r="DO42" s="37"/>
      <c r="DP42" s="37"/>
      <c r="DQ42" s="37"/>
      <c r="DR42" s="37"/>
      <c r="DS42" s="37"/>
      <c r="DT42" s="37"/>
      <c r="DU42" s="37"/>
      <c r="DV42" s="37"/>
      <c r="DW42" s="37"/>
      <c r="DX42" s="37"/>
      <c r="DY42" s="38"/>
      <c r="DZ42" s="38"/>
    </row>
    <row r="43" spans="2:137" ht="15.75" x14ac:dyDescent="0.25">
      <c r="D43" s="174">
        <v>0</v>
      </c>
      <c r="E43" s="55" t="s">
        <v>35</v>
      </c>
      <c r="F43"/>
      <c r="G43" s="88"/>
      <c r="I43" s="57"/>
      <c r="J43" s="8"/>
      <c r="K43" s="8"/>
      <c r="L43" s="176">
        <v>0</v>
      </c>
      <c r="M43" s="55" t="s">
        <v>35</v>
      </c>
      <c r="N43"/>
      <c r="O43" s="88"/>
      <c r="Q43" s="57"/>
      <c r="R43" s="8"/>
      <c r="S43" s="8"/>
      <c r="T43" s="176">
        <v>1</v>
      </c>
      <c r="U43" s="55" t="s">
        <v>35</v>
      </c>
      <c r="V43"/>
      <c r="W43" s="88"/>
      <c r="Y43" s="57"/>
      <c r="Z43" s="8"/>
      <c r="AA43" s="8"/>
      <c r="AB43" s="176">
        <v>1</v>
      </c>
      <c r="AC43" s="55" t="s">
        <v>35</v>
      </c>
      <c r="AD43"/>
      <c r="AE43" s="88"/>
      <c r="AG43" s="57"/>
      <c r="AH43" s="8"/>
      <c r="AI43" s="8"/>
      <c r="AJ43" s="176">
        <v>1</v>
      </c>
      <c r="AK43" s="55" t="s">
        <v>35</v>
      </c>
      <c r="AL43"/>
      <c r="AM43" s="88"/>
      <c r="AO43" s="57"/>
      <c r="AP43" s="8"/>
      <c r="AQ43" s="8"/>
      <c r="AR43" s="176">
        <v>1</v>
      </c>
      <c r="AS43" s="55" t="s">
        <v>35</v>
      </c>
      <c r="AT43"/>
      <c r="AU43" s="88"/>
      <c r="AW43" s="57"/>
      <c r="AX43" s="8"/>
      <c r="AY43" s="8"/>
      <c r="AZ43" s="176">
        <v>1</v>
      </c>
      <c r="BA43" s="55" t="s">
        <v>35</v>
      </c>
      <c r="BB43"/>
      <c r="BC43" s="88"/>
      <c r="BE43" s="57"/>
      <c r="BF43" s="8"/>
      <c r="BG43" s="8"/>
      <c r="BH43" s="176">
        <v>1</v>
      </c>
      <c r="BI43" s="55" t="s">
        <v>35</v>
      </c>
      <c r="BJ43"/>
      <c r="BK43" s="88"/>
      <c r="BM43" s="57"/>
      <c r="BN43" s="8"/>
      <c r="BO43" s="8"/>
      <c r="BP43" s="176">
        <v>1</v>
      </c>
      <c r="BQ43" s="55" t="s">
        <v>35</v>
      </c>
      <c r="BR43"/>
      <c r="BS43" s="88"/>
      <c r="BU43" s="57"/>
      <c r="BV43" s="8"/>
      <c r="BW43" s="8"/>
      <c r="BX43" s="176">
        <v>1</v>
      </c>
      <c r="BY43" s="55" t="s">
        <v>35</v>
      </c>
      <c r="BZ43"/>
      <c r="CA43" s="88"/>
      <c r="CC43" s="57"/>
      <c r="CD43" s="8"/>
      <c r="CE43" s="8"/>
      <c r="CF43" s="176">
        <v>0</v>
      </c>
      <c r="CG43" s="55" t="s">
        <v>35</v>
      </c>
      <c r="CH43"/>
      <c r="CI43" s="88"/>
      <c r="CK43" s="57"/>
      <c r="CL43" s="8"/>
      <c r="CM43" s="8"/>
      <c r="CN43" s="176">
        <v>0</v>
      </c>
      <c r="CO43" s="55" t="s">
        <v>35</v>
      </c>
      <c r="CP43"/>
      <c r="CQ43" s="88"/>
      <c r="CS43" s="57"/>
      <c r="CT43" s="8"/>
      <c r="CU43" s="8"/>
      <c r="CV43" s="176">
        <v>0</v>
      </c>
      <c r="CW43" s="55" t="s">
        <v>35</v>
      </c>
      <c r="CX43"/>
      <c r="CY43" s="88"/>
      <c r="CZ43"/>
      <c r="DG43" s="134" t="s">
        <v>35</v>
      </c>
      <c r="DH43" s="31"/>
      <c r="DI43" s="13">
        <f t="shared" si="121"/>
        <v>0</v>
      </c>
      <c r="DJ43" s="37"/>
      <c r="DK43" s="37"/>
      <c r="DL43" s="37"/>
      <c r="DM43" s="37"/>
      <c r="DN43" s="37"/>
      <c r="DO43" s="37"/>
      <c r="DP43" s="37"/>
      <c r="DQ43" s="37"/>
      <c r="DR43" s="37"/>
      <c r="DS43" s="37"/>
      <c r="DT43" s="37"/>
      <c r="DU43" s="37"/>
      <c r="DV43" s="37"/>
      <c r="DW43" s="37"/>
      <c r="DX43" s="37"/>
      <c r="DY43" s="38"/>
      <c r="DZ43" s="38"/>
    </row>
    <row r="44" spans="2:137" ht="15.75" x14ac:dyDescent="0.25">
      <c r="D44" s="174">
        <v>1</v>
      </c>
      <c r="E44" s="55" t="s">
        <v>85</v>
      </c>
      <c r="F44"/>
      <c r="G44" s="88"/>
      <c r="I44" s="57"/>
      <c r="J44" s="8"/>
      <c r="K44" s="8"/>
      <c r="L44" s="176">
        <v>1</v>
      </c>
      <c r="M44" s="55" t="s">
        <v>85</v>
      </c>
      <c r="N44"/>
      <c r="O44" s="88"/>
      <c r="Q44" s="57"/>
      <c r="R44" s="8"/>
      <c r="S44" s="8"/>
      <c r="T44" s="176">
        <v>1</v>
      </c>
      <c r="U44" s="55" t="s">
        <v>85</v>
      </c>
      <c r="V44"/>
      <c r="W44" s="88"/>
      <c r="Y44" s="57"/>
      <c r="Z44" s="8"/>
      <c r="AA44" s="8"/>
      <c r="AB44" s="176">
        <v>1</v>
      </c>
      <c r="AC44" s="55" t="s">
        <v>85</v>
      </c>
      <c r="AD44"/>
      <c r="AE44" s="88"/>
      <c r="AG44" s="57"/>
      <c r="AH44" s="8"/>
      <c r="AI44" s="8"/>
      <c r="AJ44" s="176">
        <v>1</v>
      </c>
      <c r="AK44" s="55" t="s">
        <v>85</v>
      </c>
      <c r="AL44"/>
      <c r="AM44" s="88"/>
      <c r="AO44" s="57"/>
      <c r="AP44" s="8"/>
      <c r="AQ44" s="8"/>
      <c r="AR44" s="176">
        <v>0</v>
      </c>
      <c r="AS44" s="55" t="s">
        <v>85</v>
      </c>
      <c r="AT44"/>
      <c r="AU44" s="88"/>
      <c r="AW44" s="57"/>
      <c r="AX44" s="8"/>
      <c r="AY44" s="8"/>
      <c r="AZ44" s="176">
        <v>1</v>
      </c>
      <c r="BA44" s="55" t="s">
        <v>85</v>
      </c>
      <c r="BB44"/>
      <c r="BC44" s="88"/>
      <c r="BE44" s="57"/>
      <c r="BF44" s="8"/>
      <c r="BG44" s="8"/>
      <c r="BH44" s="176">
        <v>0</v>
      </c>
      <c r="BI44" s="55" t="s">
        <v>85</v>
      </c>
      <c r="BJ44"/>
      <c r="BK44" s="88"/>
      <c r="BM44" s="57"/>
      <c r="BN44" s="8"/>
      <c r="BO44" s="8"/>
      <c r="BP44" s="176">
        <v>1</v>
      </c>
      <c r="BQ44" s="55" t="s">
        <v>85</v>
      </c>
      <c r="BR44"/>
      <c r="BS44" s="88"/>
      <c r="BU44" s="57"/>
      <c r="BV44" s="8"/>
      <c r="BW44" s="8"/>
      <c r="BX44" s="176">
        <v>0</v>
      </c>
      <c r="BY44" s="55" t="s">
        <v>85</v>
      </c>
      <c r="BZ44"/>
      <c r="CA44" s="88"/>
      <c r="CC44" s="57"/>
      <c r="CD44" s="8"/>
      <c r="CE44" s="8"/>
      <c r="CF44" s="176">
        <v>0</v>
      </c>
      <c r="CG44" s="55" t="s">
        <v>85</v>
      </c>
      <c r="CH44"/>
      <c r="CI44" s="88"/>
      <c r="CK44" s="57"/>
      <c r="CL44" s="8"/>
      <c r="CM44" s="8"/>
      <c r="CN44" s="176">
        <v>0</v>
      </c>
      <c r="CO44" s="55" t="s">
        <v>85</v>
      </c>
      <c r="CP44"/>
      <c r="CQ44" s="88"/>
      <c r="CS44" s="57"/>
      <c r="CT44" s="8"/>
      <c r="CU44" s="8"/>
      <c r="CV44" s="176">
        <v>0</v>
      </c>
      <c r="CW44" s="55" t="s">
        <v>85</v>
      </c>
      <c r="CX44"/>
      <c r="CY44" s="88"/>
      <c r="CZ44"/>
      <c r="DG44" s="246" t="s">
        <v>85</v>
      </c>
      <c r="DH44" s="31"/>
      <c r="DI44" s="13">
        <f t="shared" si="121"/>
        <v>0</v>
      </c>
      <c r="DJ44" s="37"/>
      <c r="DK44" s="37"/>
      <c r="DL44" s="37"/>
      <c r="DM44" s="37"/>
      <c r="DN44" s="37"/>
      <c r="DO44" s="37"/>
      <c r="DP44" s="37"/>
      <c r="DQ44" s="37"/>
      <c r="DR44" s="37"/>
      <c r="DS44" s="37"/>
      <c r="DT44" s="37"/>
      <c r="DU44" s="37"/>
      <c r="DV44" s="37"/>
      <c r="DW44" s="37"/>
      <c r="DX44" s="37"/>
      <c r="DY44" s="38"/>
      <c r="DZ44" s="38"/>
    </row>
    <row r="45" spans="2:137" ht="15.75" x14ac:dyDescent="0.25">
      <c r="D45" s="174">
        <v>1</v>
      </c>
      <c r="E45" s="55" t="s">
        <v>36</v>
      </c>
      <c r="F45"/>
      <c r="G45" s="88"/>
      <c r="I45" s="57"/>
      <c r="J45" s="8"/>
      <c r="K45" s="8"/>
      <c r="L45" s="176">
        <v>1</v>
      </c>
      <c r="M45" s="55" t="s">
        <v>36</v>
      </c>
      <c r="N45"/>
      <c r="O45" s="88"/>
      <c r="Q45" s="57"/>
      <c r="R45" s="8"/>
      <c r="S45" s="8"/>
      <c r="T45" s="176">
        <v>1</v>
      </c>
      <c r="U45" s="55" t="s">
        <v>36</v>
      </c>
      <c r="V45"/>
      <c r="W45" s="88"/>
      <c r="Y45" s="57"/>
      <c r="Z45" s="8"/>
      <c r="AA45" s="8"/>
      <c r="AB45" s="176">
        <v>0</v>
      </c>
      <c r="AC45" s="55" t="s">
        <v>36</v>
      </c>
      <c r="AD45"/>
      <c r="AE45" s="88"/>
      <c r="AG45" s="57"/>
      <c r="AH45" s="8"/>
      <c r="AI45" s="8"/>
      <c r="AJ45" s="176">
        <v>1</v>
      </c>
      <c r="AK45" s="55" t="s">
        <v>36</v>
      </c>
      <c r="AL45"/>
      <c r="AM45" s="88"/>
      <c r="AO45" s="57"/>
      <c r="AP45" s="8"/>
      <c r="AQ45" s="8"/>
      <c r="AR45" s="176">
        <v>0</v>
      </c>
      <c r="AS45" s="55" t="s">
        <v>36</v>
      </c>
      <c r="AT45"/>
      <c r="AU45" s="88"/>
      <c r="AW45" s="57"/>
      <c r="AX45" s="8"/>
      <c r="AY45" s="8"/>
      <c r="AZ45" s="176">
        <v>0</v>
      </c>
      <c r="BA45" s="55" t="s">
        <v>36</v>
      </c>
      <c r="BB45"/>
      <c r="BC45" s="88"/>
      <c r="BE45" s="57"/>
      <c r="BF45" s="8"/>
      <c r="BG45" s="8"/>
      <c r="BH45" s="176">
        <v>0</v>
      </c>
      <c r="BI45" s="55" t="s">
        <v>36</v>
      </c>
      <c r="BJ45"/>
      <c r="BK45" s="88"/>
      <c r="BM45" s="57"/>
      <c r="BN45" s="8"/>
      <c r="BO45" s="8"/>
      <c r="BP45" s="176">
        <v>0</v>
      </c>
      <c r="BQ45" s="55" t="s">
        <v>36</v>
      </c>
      <c r="BR45"/>
      <c r="BS45" s="88"/>
      <c r="BU45" s="57"/>
      <c r="BV45" s="8"/>
      <c r="BW45" s="8"/>
      <c r="BX45" s="176">
        <v>0</v>
      </c>
      <c r="BY45" s="55" t="s">
        <v>36</v>
      </c>
      <c r="BZ45"/>
      <c r="CA45" s="88"/>
      <c r="CC45" s="57"/>
      <c r="CD45" s="8"/>
      <c r="CE45" s="8"/>
      <c r="CF45" s="176">
        <v>0</v>
      </c>
      <c r="CG45" s="55" t="s">
        <v>36</v>
      </c>
      <c r="CH45"/>
      <c r="CI45" s="88"/>
      <c r="CK45" s="57"/>
      <c r="CL45" s="8"/>
      <c r="CM45" s="8"/>
      <c r="CN45" s="176">
        <v>0</v>
      </c>
      <c r="CO45" s="55" t="s">
        <v>36</v>
      </c>
      <c r="CP45"/>
      <c r="CQ45" s="88"/>
      <c r="CS45" s="57"/>
      <c r="CT45" s="8"/>
      <c r="CU45" s="8"/>
      <c r="CV45" s="176">
        <v>0</v>
      </c>
      <c r="CW45" s="55" t="s">
        <v>36</v>
      </c>
      <c r="CX45"/>
      <c r="CY45" s="88"/>
      <c r="CZ45"/>
      <c r="DG45" s="134" t="s">
        <v>36</v>
      </c>
      <c r="DH45" s="31"/>
      <c r="DI45" s="13">
        <f t="shared" si="121"/>
        <v>0</v>
      </c>
      <c r="DJ45" s="37"/>
      <c r="DK45" s="37"/>
      <c r="DL45" s="37"/>
      <c r="DM45" s="37"/>
      <c r="DN45" s="37"/>
      <c r="DO45" s="37"/>
      <c r="DP45" s="37"/>
      <c r="DQ45" s="37"/>
      <c r="DR45" s="37"/>
      <c r="DS45" s="37"/>
      <c r="DT45" s="37"/>
      <c r="DU45" s="37"/>
      <c r="DV45" s="37"/>
      <c r="DW45" s="37"/>
      <c r="DX45" s="37"/>
      <c r="DY45" s="38"/>
      <c r="DZ45" s="38"/>
    </row>
    <row r="46" spans="2:137" ht="15.75" x14ac:dyDescent="0.25">
      <c r="D46" s="174">
        <v>1</v>
      </c>
      <c r="E46" s="55" t="s">
        <v>36</v>
      </c>
      <c r="F46"/>
      <c r="G46" s="88"/>
      <c r="I46" s="57"/>
      <c r="J46" s="8"/>
      <c r="K46" s="8"/>
      <c r="L46" s="176">
        <v>1</v>
      </c>
      <c r="M46" s="55" t="s">
        <v>36</v>
      </c>
      <c r="N46"/>
      <c r="O46" s="88"/>
      <c r="Q46" s="57"/>
      <c r="R46" s="8"/>
      <c r="S46" s="8"/>
      <c r="T46" s="176">
        <v>1</v>
      </c>
      <c r="U46" s="55" t="s">
        <v>36</v>
      </c>
      <c r="V46"/>
      <c r="W46" s="88"/>
      <c r="Y46" s="57"/>
      <c r="Z46" s="8"/>
      <c r="AA46" s="8"/>
      <c r="AB46" s="176">
        <v>1</v>
      </c>
      <c r="AC46" s="55" t="s">
        <v>36</v>
      </c>
      <c r="AD46"/>
      <c r="AE46" s="88"/>
      <c r="AG46" s="57"/>
      <c r="AH46" s="8"/>
      <c r="AI46" s="8"/>
      <c r="AJ46" s="176">
        <v>1</v>
      </c>
      <c r="AK46" s="55" t="s">
        <v>36</v>
      </c>
      <c r="AL46"/>
      <c r="AM46" s="88"/>
      <c r="AO46" s="57"/>
      <c r="AP46" s="8"/>
      <c r="AQ46" s="8"/>
      <c r="AR46" s="176">
        <v>1</v>
      </c>
      <c r="AS46" s="55" t="s">
        <v>36</v>
      </c>
      <c r="AT46"/>
      <c r="AU46" s="88"/>
      <c r="AW46" s="57"/>
      <c r="AX46" s="8"/>
      <c r="AY46" s="8"/>
      <c r="AZ46" s="176">
        <v>1</v>
      </c>
      <c r="BA46" s="55" t="s">
        <v>36</v>
      </c>
      <c r="BB46"/>
      <c r="BC46" s="88"/>
      <c r="BE46" s="57"/>
      <c r="BF46" s="8"/>
      <c r="BG46" s="8"/>
      <c r="BH46" s="176">
        <v>1</v>
      </c>
      <c r="BI46" s="55" t="s">
        <v>36</v>
      </c>
      <c r="BJ46"/>
      <c r="BK46" s="88"/>
      <c r="BM46" s="57"/>
      <c r="BN46" s="8"/>
      <c r="BO46" s="8"/>
      <c r="BP46" s="176">
        <v>1</v>
      </c>
      <c r="BQ46" s="55" t="s">
        <v>36</v>
      </c>
      <c r="BR46"/>
      <c r="BS46" s="88"/>
      <c r="BU46" s="57"/>
      <c r="BV46" s="8"/>
      <c r="BW46" s="8"/>
      <c r="BX46" s="176">
        <v>1</v>
      </c>
      <c r="BY46" s="55" t="s">
        <v>36</v>
      </c>
      <c r="BZ46"/>
      <c r="CA46" s="88"/>
      <c r="CC46" s="57"/>
      <c r="CD46" s="8"/>
      <c r="CE46" s="8"/>
      <c r="CF46" s="176">
        <v>0</v>
      </c>
      <c r="CG46" s="55" t="s">
        <v>36</v>
      </c>
      <c r="CH46"/>
      <c r="CI46" s="88"/>
      <c r="CK46" s="57"/>
      <c r="CL46" s="8"/>
      <c r="CM46" s="8"/>
      <c r="CN46" s="176">
        <v>0</v>
      </c>
      <c r="CO46" s="55" t="s">
        <v>36</v>
      </c>
      <c r="CP46"/>
      <c r="CQ46" s="88"/>
      <c r="CS46" s="57"/>
      <c r="CT46" s="8"/>
      <c r="CU46" s="8"/>
      <c r="CV46" s="176">
        <v>0</v>
      </c>
      <c r="CW46" s="55" t="s">
        <v>36</v>
      </c>
      <c r="CX46"/>
      <c r="CY46" s="88"/>
      <c r="CZ46"/>
      <c r="DG46" s="134" t="s">
        <v>36</v>
      </c>
      <c r="DH46" s="31"/>
      <c r="DI46" s="13">
        <f t="shared" si="121"/>
        <v>0</v>
      </c>
      <c r="DJ46" s="37"/>
      <c r="DK46" s="37"/>
      <c r="DL46" s="37"/>
      <c r="DM46" s="37"/>
      <c r="DN46" s="37"/>
      <c r="DO46" s="37"/>
      <c r="DP46" s="37"/>
      <c r="DQ46" s="37"/>
      <c r="DR46" s="37"/>
      <c r="DS46" s="37"/>
      <c r="DT46" s="37"/>
      <c r="DU46" s="37"/>
      <c r="DV46" s="37"/>
      <c r="DW46" s="37"/>
      <c r="DX46" s="37"/>
      <c r="DY46" s="38"/>
      <c r="DZ46" s="38"/>
    </row>
    <row r="47" spans="2:137" ht="15.75" x14ac:dyDescent="0.25">
      <c r="D47" s="174">
        <v>0</v>
      </c>
      <c r="E47" s="55"/>
      <c r="F47"/>
      <c r="G47" s="57">
        <f>SUM(G34:G46)</f>
        <v>168</v>
      </c>
      <c r="I47" s="57"/>
      <c r="J47" s="8"/>
      <c r="K47" s="8"/>
      <c r="L47" s="176">
        <v>1</v>
      </c>
      <c r="M47" s="55"/>
      <c r="N47"/>
      <c r="O47" s="57">
        <f>SUM(O34:O46)</f>
        <v>104</v>
      </c>
      <c r="Q47" s="57"/>
      <c r="R47" s="8"/>
      <c r="S47" s="8"/>
      <c r="T47" s="176">
        <v>0</v>
      </c>
      <c r="U47" s="55"/>
      <c r="V47"/>
      <c r="W47" s="57">
        <f>SUM(W34:W46)</f>
        <v>84</v>
      </c>
      <c r="Y47" s="57"/>
      <c r="Z47" s="8"/>
      <c r="AA47" s="8"/>
      <c r="AB47" s="176">
        <v>0</v>
      </c>
      <c r="AC47" s="55"/>
      <c r="AD47"/>
      <c r="AE47" s="57">
        <f>SUM(AE34:AE46)</f>
        <v>134</v>
      </c>
      <c r="AG47" s="57"/>
      <c r="AH47" s="8"/>
      <c r="AI47" s="8"/>
      <c r="AJ47" s="176">
        <v>0</v>
      </c>
      <c r="AK47" s="55"/>
      <c r="AL47"/>
      <c r="AM47" s="57">
        <f>SUM(AM34:AM46)</f>
        <v>86</v>
      </c>
      <c r="AO47" s="57"/>
      <c r="AP47" s="8"/>
      <c r="AQ47" s="8"/>
      <c r="AR47" s="176">
        <v>0</v>
      </c>
      <c r="AS47" s="55"/>
      <c r="AT47"/>
      <c r="AU47" s="57">
        <f>SUM(AU34:AU46)</f>
        <v>113</v>
      </c>
      <c r="AW47" s="57"/>
      <c r="AX47" s="8"/>
      <c r="AY47" s="8"/>
      <c r="AZ47" s="176">
        <v>1</v>
      </c>
      <c r="BA47" s="55"/>
      <c r="BB47"/>
      <c r="BC47" s="57">
        <f>SUM(BC34:BC46)</f>
        <v>173</v>
      </c>
      <c r="BE47" s="57"/>
      <c r="BF47" s="8"/>
      <c r="BG47" s="8"/>
      <c r="BH47" s="176">
        <v>1</v>
      </c>
      <c r="BI47" s="55"/>
      <c r="BJ47"/>
      <c r="BK47" s="57">
        <f>SUM(BK34:BK46)</f>
        <v>126</v>
      </c>
      <c r="BM47" s="57"/>
      <c r="BN47" s="8"/>
      <c r="BO47" s="8"/>
      <c r="BP47" s="176">
        <v>1</v>
      </c>
      <c r="BQ47" s="55"/>
      <c r="BR47"/>
      <c r="BS47" s="57">
        <f>SUM(BS34:BS46)</f>
        <v>123</v>
      </c>
      <c r="BU47" s="57"/>
      <c r="BV47" s="8"/>
      <c r="BW47" s="8"/>
      <c r="BX47" s="176">
        <v>1</v>
      </c>
      <c r="BY47" s="55"/>
      <c r="BZ47"/>
      <c r="CA47" s="57">
        <f>SUM(CA34:CA46)</f>
        <v>0</v>
      </c>
      <c r="CC47" s="57"/>
      <c r="CD47" s="8"/>
      <c r="CE47" s="8"/>
      <c r="CF47" s="176">
        <v>0</v>
      </c>
      <c r="CG47" s="55"/>
      <c r="CH47"/>
      <c r="CI47" s="57">
        <f>SUM(CI34:CI46)</f>
        <v>0</v>
      </c>
      <c r="CK47" s="57"/>
      <c r="CL47" s="8"/>
      <c r="CM47" s="8"/>
      <c r="CN47" s="176">
        <v>0</v>
      </c>
      <c r="CO47" s="55"/>
      <c r="CP47"/>
      <c r="CQ47" s="57">
        <f>SUM(CQ34:CQ46)</f>
        <v>0</v>
      </c>
      <c r="CS47" s="57"/>
      <c r="CT47" s="8"/>
      <c r="CU47" s="8"/>
      <c r="CV47" s="176">
        <v>0</v>
      </c>
      <c r="CW47" s="55"/>
      <c r="CX47"/>
      <c r="CY47" s="57">
        <f>SUM(CY34:CY46)</f>
        <v>0</v>
      </c>
      <c r="CZ47"/>
      <c r="DI47" s="13">
        <f>SUM(DI34:DI46)</f>
        <v>1111</v>
      </c>
      <c r="DJ47" s="37"/>
      <c r="DK47" s="37"/>
      <c r="DL47" s="37"/>
      <c r="DM47" s="37"/>
      <c r="DN47" s="37"/>
      <c r="DO47" s="37"/>
      <c r="DP47" s="37"/>
      <c r="DQ47" s="37"/>
      <c r="DR47" s="37"/>
      <c r="DS47" s="37"/>
      <c r="DT47" s="37"/>
      <c r="DU47" s="37"/>
      <c r="DV47" s="37"/>
      <c r="DW47" s="37"/>
      <c r="DX47" s="37"/>
      <c r="DY47" s="38"/>
      <c r="DZ47" s="38"/>
    </row>
    <row r="48" spans="2:137" x14ac:dyDescent="0.25">
      <c r="D48" s="174">
        <v>1</v>
      </c>
      <c r="E48" s="198"/>
      <c r="F48" s="152"/>
      <c r="G48" s="198"/>
      <c r="H48" s="152"/>
      <c r="I48" s="199"/>
      <c r="J48" s="153"/>
      <c r="K48" s="153"/>
      <c r="L48" s="174">
        <v>0</v>
      </c>
      <c r="M48" s="198"/>
      <c r="N48" s="152"/>
      <c r="O48" s="198"/>
      <c r="P48" s="152"/>
      <c r="Q48" s="199"/>
      <c r="R48" s="153"/>
      <c r="S48" s="153"/>
      <c r="T48" s="174">
        <v>1</v>
      </c>
      <c r="U48" s="198"/>
      <c r="V48" s="152"/>
      <c r="W48" s="198"/>
      <c r="X48" s="152"/>
      <c r="Y48" s="199"/>
      <c r="Z48" s="153"/>
      <c r="AA48" s="153"/>
      <c r="AB48" s="174">
        <v>1</v>
      </c>
      <c r="AC48" s="198"/>
      <c r="AD48" s="152"/>
      <c r="AE48" s="198"/>
      <c r="AF48" s="152"/>
      <c r="AG48" s="199"/>
      <c r="AH48" s="153"/>
      <c r="AI48" s="153"/>
      <c r="AJ48" s="174">
        <v>1</v>
      </c>
      <c r="AK48" s="198"/>
      <c r="AL48" s="152"/>
      <c r="AM48" s="198"/>
      <c r="AN48" s="152"/>
      <c r="AO48" s="199"/>
      <c r="AP48" s="153"/>
      <c r="AQ48" s="153"/>
      <c r="AR48" s="174">
        <v>0</v>
      </c>
      <c r="AS48" s="198"/>
      <c r="AT48" s="152"/>
      <c r="AU48" s="198"/>
      <c r="AV48" s="152"/>
      <c r="AW48" s="199"/>
      <c r="AX48" s="153"/>
      <c r="AY48" s="153"/>
      <c r="AZ48" s="174">
        <v>1</v>
      </c>
      <c r="BA48" s="198"/>
      <c r="BB48" s="152"/>
      <c r="BC48" s="198"/>
      <c r="BD48" s="152"/>
      <c r="BE48" s="199"/>
      <c r="BF48" s="153"/>
      <c r="BG48" s="153"/>
      <c r="BH48" s="174">
        <v>1</v>
      </c>
      <c r="BI48" s="198"/>
      <c r="BJ48" s="152"/>
      <c r="BK48" s="198"/>
      <c r="BL48" s="152"/>
      <c r="BM48" s="199"/>
      <c r="BN48" s="153"/>
      <c r="BO48" s="153"/>
      <c r="BP48" s="174">
        <v>1</v>
      </c>
      <c r="BQ48" s="198"/>
      <c r="BR48" s="152"/>
      <c r="BS48" s="198"/>
      <c r="BT48" s="152"/>
      <c r="BU48" s="199"/>
      <c r="BV48" s="153"/>
      <c r="BW48" s="153"/>
      <c r="BX48" s="174">
        <v>1</v>
      </c>
      <c r="BY48" s="198"/>
      <c r="BZ48" s="152"/>
      <c r="CA48" s="198"/>
      <c r="CB48" s="152"/>
      <c r="CC48" s="199"/>
      <c r="CD48" s="153"/>
      <c r="CE48" s="153"/>
      <c r="CF48" s="174">
        <v>0</v>
      </c>
      <c r="CG48" s="198"/>
      <c r="CH48" s="152"/>
      <c r="CI48" s="198"/>
      <c r="CJ48" s="152"/>
      <c r="CK48" s="199"/>
      <c r="CL48" s="153"/>
      <c r="CM48" s="153"/>
      <c r="CN48" s="174">
        <v>0</v>
      </c>
      <c r="CO48" s="198"/>
      <c r="CP48" s="152"/>
      <c r="CQ48" s="198"/>
      <c r="CR48" s="152"/>
      <c r="CS48" s="199"/>
      <c r="CT48" s="153"/>
      <c r="CU48" s="153"/>
      <c r="CV48" s="174">
        <v>0</v>
      </c>
      <c r="CW48" s="198"/>
      <c r="CX48" s="152"/>
      <c r="CY48" s="198"/>
      <c r="CZ48" s="196"/>
      <c r="DA48" s="121"/>
      <c r="DB48" s="197"/>
      <c r="DI48" s="38"/>
      <c r="DJ48" s="38"/>
      <c r="DK48" s="38"/>
      <c r="DL48" s="38"/>
      <c r="DM48" s="38"/>
      <c r="DN48" s="38"/>
      <c r="DO48" s="38"/>
      <c r="DP48" s="38"/>
      <c r="DQ48" s="38"/>
      <c r="DR48" s="38"/>
      <c r="DS48" s="38"/>
      <c r="DT48" s="38"/>
      <c r="DU48" s="38"/>
      <c r="DV48" s="38"/>
      <c r="DW48" s="38"/>
      <c r="DX48" s="38"/>
      <c r="DY48" s="38"/>
      <c r="DZ48" s="38"/>
    </row>
    <row r="49" spans="4:130" x14ac:dyDescent="0.25">
      <c r="D49" s="174">
        <v>1</v>
      </c>
      <c r="E49" s="198"/>
      <c r="F49" s="152"/>
      <c r="G49" s="198"/>
      <c r="H49" s="152"/>
      <c r="I49" s="199"/>
      <c r="J49" s="153"/>
      <c r="K49" s="153"/>
      <c r="L49" s="174">
        <v>1</v>
      </c>
      <c r="M49" s="198"/>
      <c r="N49" s="152"/>
      <c r="O49" s="198"/>
      <c r="P49" s="152"/>
      <c r="Q49" s="199"/>
      <c r="R49" s="153"/>
      <c r="S49" s="153"/>
      <c r="T49" s="174">
        <v>1</v>
      </c>
      <c r="U49" s="198"/>
      <c r="V49" s="152"/>
      <c r="W49" s="198"/>
      <c r="X49" s="152"/>
      <c r="Y49" s="199"/>
      <c r="Z49" s="153"/>
      <c r="AA49" s="153"/>
      <c r="AB49" s="174">
        <v>1</v>
      </c>
      <c r="AC49" s="198"/>
      <c r="AD49" s="152"/>
      <c r="AE49" s="198"/>
      <c r="AF49" s="152"/>
      <c r="AG49" s="199"/>
      <c r="AH49" s="153"/>
      <c r="AI49" s="153"/>
      <c r="AJ49" s="174">
        <v>1</v>
      </c>
      <c r="AK49" s="198"/>
      <c r="AL49" s="152"/>
      <c r="AM49" s="198"/>
      <c r="AN49" s="152"/>
      <c r="AO49" s="199"/>
      <c r="AP49" s="153"/>
      <c r="AQ49" s="153"/>
      <c r="AR49" s="174">
        <v>1</v>
      </c>
      <c r="AS49" s="198"/>
      <c r="AT49" s="152"/>
      <c r="AU49" s="198"/>
      <c r="AV49" s="152"/>
      <c r="AW49" s="199"/>
      <c r="AX49" s="153"/>
      <c r="AY49" s="153"/>
      <c r="AZ49" s="174">
        <v>1</v>
      </c>
      <c r="BA49" s="198"/>
      <c r="BB49" s="152"/>
      <c r="BC49" s="198"/>
      <c r="BD49" s="152"/>
      <c r="BE49" s="199"/>
      <c r="BF49" s="153"/>
      <c r="BG49" s="153"/>
      <c r="BH49" s="174">
        <v>1</v>
      </c>
      <c r="BI49" s="198"/>
      <c r="BJ49" s="152"/>
      <c r="BK49" s="198"/>
      <c r="BL49" s="152"/>
      <c r="BM49" s="199"/>
      <c r="BN49" s="153"/>
      <c r="BO49" s="153"/>
      <c r="BP49" s="174">
        <v>1</v>
      </c>
      <c r="BQ49" s="198"/>
      <c r="BR49" s="152"/>
      <c r="BS49" s="198"/>
      <c r="BT49" s="152"/>
      <c r="BU49" s="199"/>
      <c r="BV49" s="153"/>
      <c r="BW49" s="153"/>
      <c r="BX49" s="174">
        <v>1</v>
      </c>
      <c r="BY49" s="198"/>
      <c r="BZ49" s="152"/>
      <c r="CA49" s="198"/>
      <c r="CB49" s="152"/>
      <c r="CC49" s="199"/>
      <c r="CD49" s="153"/>
      <c r="CE49" s="153"/>
      <c r="CF49" s="174">
        <v>0</v>
      </c>
      <c r="CG49" s="198"/>
      <c r="CH49" s="152"/>
      <c r="CI49" s="198"/>
      <c r="CJ49" s="152"/>
      <c r="CK49" s="199"/>
      <c r="CL49" s="153"/>
      <c r="CM49" s="153"/>
      <c r="CN49" s="174">
        <v>0</v>
      </c>
      <c r="CO49" s="198"/>
      <c r="CP49" s="152"/>
      <c r="CQ49" s="198"/>
      <c r="CR49" s="152"/>
      <c r="CS49" s="199"/>
      <c r="CT49" s="153"/>
      <c r="CU49" s="153"/>
      <c r="CV49" s="174">
        <v>0</v>
      </c>
      <c r="CW49" s="198"/>
      <c r="CX49" s="152"/>
      <c r="CY49" s="198"/>
      <c r="CZ49" s="196"/>
      <c r="DA49" s="121"/>
      <c r="DB49" s="197"/>
      <c r="DI49" s="38"/>
      <c r="DJ49" s="38"/>
      <c r="DK49" s="38"/>
      <c r="DL49" s="38"/>
      <c r="DM49" s="38"/>
      <c r="DN49" s="38"/>
      <c r="DO49" s="38"/>
      <c r="DP49" s="38"/>
      <c r="DQ49" s="38"/>
      <c r="DR49" s="38"/>
      <c r="DS49" s="38"/>
      <c r="DT49" s="38"/>
      <c r="DU49" s="38"/>
      <c r="DV49" s="38"/>
      <c r="DW49" s="38"/>
      <c r="DX49" s="38"/>
      <c r="DY49" s="38"/>
      <c r="DZ49" s="38"/>
    </row>
    <row r="50" spans="4:130" x14ac:dyDescent="0.25">
      <c r="D50" s="174">
        <v>1</v>
      </c>
      <c r="E50" s="198"/>
      <c r="F50" s="152"/>
      <c r="G50" s="198"/>
      <c r="H50" s="152"/>
      <c r="I50" s="199"/>
      <c r="J50" s="153"/>
      <c r="K50" s="153"/>
      <c r="L50" s="174">
        <v>1</v>
      </c>
      <c r="M50" s="198"/>
      <c r="N50" s="152"/>
      <c r="O50" s="198"/>
      <c r="P50" s="152"/>
      <c r="Q50" s="199"/>
      <c r="R50" s="153"/>
      <c r="S50" s="153"/>
      <c r="T50" s="174">
        <v>0</v>
      </c>
      <c r="U50" s="198"/>
      <c r="V50" s="152"/>
      <c r="W50" s="198"/>
      <c r="X50" s="152"/>
      <c r="Y50" s="199"/>
      <c r="Z50" s="153"/>
      <c r="AA50" s="153"/>
      <c r="AB50" s="174">
        <v>1</v>
      </c>
      <c r="AC50" s="198"/>
      <c r="AD50" s="152"/>
      <c r="AE50" s="198"/>
      <c r="AF50" s="152"/>
      <c r="AG50" s="199"/>
      <c r="AH50" s="153"/>
      <c r="AI50" s="153"/>
      <c r="AJ50" s="174">
        <v>1</v>
      </c>
      <c r="AK50" s="198"/>
      <c r="AL50" s="152"/>
      <c r="AM50" s="198"/>
      <c r="AN50" s="152"/>
      <c r="AO50" s="199"/>
      <c r="AP50" s="153"/>
      <c r="AQ50" s="153"/>
      <c r="AR50" s="174">
        <v>1</v>
      </c>
      <c r="AS50" s="198"/>
      <c r="AT50" s="152"/>
      <c r="AU50" s="198"/>
      <c r="AV50" s="152"/>
      <c r="AW50" s="199"/>
      <c r="AX50" s="153"/>
      <c r="AY50" s="153"/>
      <c r="AZ50" s="174">
        <v>1</v>
      </c>
      <c r="BA50" s="198"/>
      <c r="BB50" s="152"/>
      <c r="BC50" s="198"/>
      <c r="BD50" s="152"/>
      <c r="BE50" s="199"/>
      <c r="BF50" s="153"/>
      <c r="BG50" s="153"/>
      <c r="BH50" s="174">
        <v>1</v>
      </c>
      <c r="BI50" s="198"/>
      <c r="BJ50" s="152"/>
      <c r="BK50" s="198"/>
      <c r="BL50" s="152"/>
      <c r="BM50" s="199"/>
      <c r="BN50" s="153"/>
      <c r="BO50" s="153"/>
      <c r="BP50" s="174">
        <v>1</v>
      </c>
      <c r="BQ50" s="198"/>
      <c r="BR50" s="152"/>
      <c r="BS50" s="198"/>
      <c r="BT50" s="152"/>
      <c r="BU50" s="199"/>
      <c r="BV50" s="153"/>
      <c r="BW50" s="153"/>
      <c r="BX50" s="174">
        <v>1</v>
      </c>
      <c r="BY50" s="198"/>
      <c r="BZ50" s="152"/>
      <c r="CA50" s="198"/>
      <c r="CB50" s="152"/>
      <c r="CC50" s="199"/>
      <c r="CD50" s="153"/>
      <c r="CE50" s="153"/>
      <c r="CF50" s="174">
        <v>0</v>
      </c>
      <c r="CG50" s="198"/>
      <c r="CH50" s="152"/>
      <c r="CI50" s="198"/>
      <c r="CJ50" s="152"/>
      <c r="CK50" s="199"/>
      <c r="CL50" s="153"/>
      <c r="CM50" s="153"/>
      <c r="CN50" s="174">
        <v>0</v>
      </c>
      <c r="CO50" s="198"/>
      <c r="CP50" s="152"/>
      <c r="CQ50" s="198"/>
      <c r="CR50" s="152"/>
      <c r="CS50" s="199"/>
      <c r="CT50" s="153"/>
      <c r="CU50" s="153"/>
      <c r="CV50" s="174">
        <v>0</v>
      </c>
      <c r="CW50" s="198"/>
      <c r="CX50" s="152"/>
      <c r="CY50" s="198"/>
      <c r="CZ50" s="196"/>
      <c r="DA50" s="121"/>
      <c r="DB50" s="197"/>
    </row>
    <row r="51" spans="4:130" x14ac:dyDescent="0.25">
      <c r="D51" s="174">
        <v>1</v>
      </c>
      <c r="E51" s="198"/>
      <c r="F51" s="152"/>
      <c r="G51" s="198"/>
      <c r="H51" s="152"/>
      <c r="I51" s="199"/>
      <c r="J51" s="153"/>
      <c r="K51" s="153"/>
      <c r="L51" s="174">
        <v>1</v>
      </c>
      <c r="M51" s="198"/>
      <c r="N51" s="152"/>
      <c r="O51" s="198"/>
      <c r="P51" s="152"/>
      <c r="Q51" s="199"/>
      <c r="R51" s="153"/>
      <c r="S51" s="153"/>
      <c r="T51" s="174">
        <v>1</v>
      </c>
      <c r="U51" s="198"/>
      <c r="V51" s="152"/>
      <c r="W51" s="198"/>
      <c r="X51" s="152"/>
      <c r="Y51" s="199"/>
      <c r="Z51" s="153"/>
      <c r="AA51" s="153"/>
      <c r="AB51" s="174">
        <v>1</v>
      </c>
      <c r="AC51" s="198"/>
      <c r="AD51" s="152"/>
      <c r="AE51" s="198"/>
      <c r="AF51" s="152"/>
      <c r="AG51" s="199"/>
      <c r="AH51" s="153"/>
      <c r="AI51" s="153"/>
      <c r="AJ51" s="174">
        <v>1</v>
      </c>
      <c r="AK51" s="198"/>
      <c r="AL51" s="152"/>
      <c r="AM51" s="198"/>
      <c r="AN51" s="152"/>
      <c r="AO51" s="199"/>
      <c r="AP51" s="153"/>
      <c r="AQ51" s="153"/>
      <c r="AR51" s="174">
        <v>1</v>
      </c>
      <c r="AS51" s="198"/>
      <c r="AT51" s="152"/>
      <c r="AU51" s="198"/>
      <c r="AV51" s="152"/>
      <c r="AW51" s="199"/>
      <c r="AX51" s="153"/>
      <c r="AY51" s="153"/>
      <c r="AZ51" s="174">
        <v>1</v>
      </c>
      <c r="BA51" s="198"/>
      <c r="BB51" s="152"/>
      <c r="BC51" s="198"/>
      <c r="BD51" s="152"/>
      <c r="BE51" s="199"/>
      <c r="BF51" s="153"/>
      <c r="BG51" s="153"/>
      <c r="BH51" s="174">
        <v>1</v>
      </c>
      <c r="BI51" s="198"/>
      <c r="BJ51" s="152"/>
      <c r="BK51" s="198"/>
      <c r="BL51" s="152"/>
      <c r="BM51" s="199"/>
      <c r="BN51" s="153"/>
      <c r="BO51" s="153"/>
      <c r="BP51" s="174">
        <v>1</v>
      </c>
      <c r="BQ51" s="198"/>
      <c r="BR51" s="152"/>
      <c r="BS51" s="198"/>
      <c r="BT51" s="152"/>
      <c r="BU51" s="199"/>
      <c r="BV51" s="153"/>
      <c r="BW51" s="153"/>
      <c r="BX51" s="174">
        <v>1</v>
      </c>
      <c r="BY51" s="198"/>
      <c r="BZ51" s="152"/>
      <c r="CA51" s="198"/>
      <c r="CB51" s="152"/>
      <c r="CC51" s="199"/>
      <c r="CD51" s="153"/>
      <c r="CE51" s="153"/>
      <c r="CF51" s="174">
        <v>0</v>
      </c>
      <c r="CG51" s="198"/>
      <c r="CH51" s="152"/>
      <c r="CI51" s="198"/>
      <c r="CJ51" s="152"/>
      <c r="CK51" s="199"/>
      <c r="CL51" s="153"/>
      <c r="CM51" s="153"/>
      <c r="CN51" s="174">
        <v>0</v>
      </c>
      <c r="CO51" s="198"/>
      <c r="CP51" s="152"/>
      <c r="CQ51" s="198"/>
      <c r="CR51" s="152"/>
      <c r="CS51" s="199"/>
      <c r="CT51" s="153"/>
      <c r="CU51" s="153"/>
      <c r="CV51" s="174">
        <v>0</v>
      </c>
      <c r="CW51" s="198"/>
      <c r="CX51" s="152"/>
      <c r="CY51" s="198"/>
      <c r="CZ51" s="196"/>
      <c r="DA51" s="121"/>
      <c r="DB51" s="197"/>
    </row>
    <row r="52" spans="4:130" x14ac:dyDescent="0.25">
      <c r="D52" s="174">
        <v>1</v>
      </c>
      <c r="E52" s="198"/>
      <c r="F52" s="152"/>
      <c r="G52" s="198"/>
      <c r="H52" s="152"/>
      <c r="I52" s="199"/>
      <c r="J52" s="153"/>
      <c r="K52" s="153"/>
      <c r="L52" s="174">
        <v>1</v>
      </c>
      <c r="M52" s="198"/>
      <c r="N52" s="152"/>
      <c r="O52" s="198"/>
      <c r="P52" s="152"/>
      <c r="Q52" s="199"/>
      <c r="R52" s="153"/>
      <c r="S52" s="153"/>
      <c r="T52" s="174">
        <v>1</v>
      </c>
      <c r="U52" s="198"/>
      <c r="V52" s="152"/>
      <c r="W52" s="198"/>
      <c r="X52" s="152"/>
      <c r="Y52" s="199"/>
      <c r="Z52" s="153"/>
      <c r="AA52" s="153"/>
      <c r="AB52" s="174">
        <v>1</v>
      </c>
      <c r="AC52" s="198"/>
      <c r="AD52" s="152"/>
      <c r="AE52" s="198"/>
      <c r="AF52" s="152"/>
      <c r="AG52" s="199"/>
      <c r="AH52" s="153"/>
      <c r="AI52" s="153"/>
      <c r="AJ52" s="174">
        <v>1</v>
      </c>
      <c r="AK52" s="198"/>
      <c r="AL52" s="152"/>
      <c r="AM52" s="198"/>
      <c r="AN52" s="152"/>
      <c r="AO52" s="199"/>
      <c r="AP52" s="153"/>
      <c r="AQ52" s="153"/>
      <c r="AR52" s="174">
        <v>1</v>
      </c>
      <c r="AS52" s="198"/>
      <c r="AT52" s="152"/>
      <c r="AU52" s="198"/>
      <c r="AV52" s="152"/>
      <c r="AW52" s="199"/>
      <c r="AX52" s="153"/>
      <c r="AY52" s="153"/>
      <c r="AZ52" s="174">
        <v>0</v>
      </c>
      <c r="BA52" s="198"/>
      <c r="BB52" s="152"/>
      <c r="BC52" s="198"/>
      <c r="BD52" s="152"/>
      <c r="BE52" s="199"/>
      <c r="BF52" s="153"/>
      <c r="BG52" s="153"/>
      <c r="BH52" s="174">
        <v>1</v>
      </c>
      <c r="BI52" s="198"/>
      <c r="BJ52" s="152"/>
      <c r="BK52" s="198"/>
      <c r="BL52" s="152"/>
      <c r="BM52" s="199"/>
      <c r="BN52" s="153"/>
      <c r="BO52" s="153"/>
      <c r="BP52" s="174">
        <v>0</v>
      </c>
      <c r="BQ52" s="198"/>
      <c r="BR52" s="152"/>
      <c r="BS52" s="198"/>
      <c r="BT52" s="152"/>
      <c r="BU52" s="199"/>
      <c r="BV52" s="153"/>
      <c r="BW52" s="153"/>
      <c r="BX52" s="174">
        <v>0</v>
      </c>
      <c r="BY52" s="198"/>
      <c r="BZ52" s="152"/>
      <c r="CA52" s="198"/>
      <c r="CB52" s="152"/>
      <c r="CC52" s="199"/>
      <c r="CD52" s="153"/>
      <c r="CE52" s="153"/>
      <c r="CF52" s="174">
        <v>0</v>
      </c>
      <c r="CG52" s="198"/>
      <c r="CH52" s="152"/>
      <c r="CI52" s="198"/>
      <c r="CJ52" s="152"/>
      <c r="CK52" s="199"/>
      <c r="CL52" s="153"/>
      <c r="CM52" s="153"/>
      <c r="CN52" s="174">
        <v>0</v>
      </c>
      <c r="CO52" s="198"/>
      <c r="CP52" s="152"/>
      <c r="CQ52" s="198"/>
      <c r="CR52" s="152"/>
      <c r="CS52" s="199"/>
      <c r="CT52" s="153"/>
      <c r="CU52" s="153"/>
      <c r="CV52" s="174">
        <v>0</v>
      </c>
      <c r="CW52" s="198"/>
      <c r="CX52" s="152"/>
      <c r="CY52" s="198"/>
      <c r="CZ52" s="196"/>
      <c r="DA52" s="121"/>
      <c r="DB52" s="197"/>
    </row>
    <row r="53" spans="4:130" x14ac:dyDescent="0.25">
      <c r="D53" s="174">
        <v>1</v>
      </c>
      <c r="E53" s="198"/>
      <c r="F53" s="152"/>
      <c r="G53" s="198"/>
      <c r="H53" s="152"/>
      <c r="I53" s="199"/>
      <c r="J53" s="153"/>
      <c r="K53" s="153"/>
      <c r="L53" s="174">
        <v>1</v>
      </c>
      <c r="M53" s="198"/>
      <c r="N53" s="152"/>
      <c r="O53" s="198"/>
      <c r="P53" s="152"/>
      <c r="Q53" s="199"/>
      <c r="R53" s="153"/>
      <c r="S53" s="153"/>
      <c r="T53" s="174">
        <v>1</v>
      </c>
      <c r="U53" s="198"/>
      <c r="V53" s="152"/>
      <c r="W53" s="198"/>
      <c r="X53" s="152"/>
      <c r="Y53" s="199"/>
      <c r="Z53" s="153"/>
      <c r="AA53" s="153"/>
      <c r="AB53" s="174">
        <v>1</v>
      </c>
      <c r="AC53" s="198"/>
      <c r="AD53" s="152"/>
      <c r="AE53" s="198"/>
      <c r="AF53" s="152"/>
      <c r="AG53" s="199"/>
      <c r="AH53" s="153"/>
      <c r="AI53" s="153"/>
      <c r="AJ53" s="174">
        <v>1</v>
      </c>
      <c r="AK53" s="198"/>
      <c r="AL53" s="152"/>
      <c r="AM53" s="198"/>
      <c r="AN53" s="152"/>
      <c r="AO53" s="199"/>
      <c r="AP53" s="153"/>
      <c r="AQ53" s="153"/>
      <c r="AR53" s="174">
        <v>1</v>
      </c>
      <c r="AS53" s="198"/>
      <c r="AT53" s="152"/>
      <c r="AU53" s="198"/>
      <c r="AV53" s="152"/>
      <c r="AW53" s="199"/>
      <c r="AX53" s="153"/>
      <c r="AY53" s="153"/>
      <c r="AZ53" s="174">
        <v>0</v>
      </c>
      <c r="BA53" s="198"/>
      <c r="BB53" s="152"/>
      <c r="BC53" s="198"/>
      <c r="BD53" s="152"/>
      <c r="BE53" s="199"/>
      <c r="BF53" s="153"/>
      <c r="BG53" s="153"/>
      <c r="BH53" s="174">
        <v>1</v>
      </c>
      <c r="BI53" s="198"/>
      <c r="BJ53" s="152"/>
      <c r="BK53" s="198"/>
      <c r="BL53" s="152"/>
      <c r="BM53" s="199"/>
      <c r="BN53" s="153"/>
      <c r="BO53" s="153"/>
      <c r="BP53" s="174">
        <v>1</v>
      </c>
      <c r="BQ53" s="198"/>
      <c r="BR53" s="152"/>
      <c r="BS53" s="198"/>
      <c r="BT53" s="152"/>
      <c r="BU53" s="199"/>
      <c r="BV53" s="153"/>
      <c r="BW53" s="153"/>
      <c r="BX53" s="174">
        <v>1</v>
      </c>
      <c r="BY53" s="198"/>
      <c r="BZ53" s="152"/>
      <c r="CA53" s="198"/>
      <c r="CB53" s="152"/>
      <c r="CC53" s="199"/>
      <c r="CD53" s="153"/>
      <c r="CE53" s="153"/>
      <c r="CF53" s="174">
        <v>0</v>
      </c>
      <c r="CG53" s="198"/>
      <c r="CH53" s="152"/>
      <c r="CI53" s="198"/>
      <c r="CJ53" s="152"/>
      <c r="CK53" s="199"/>
      <c r="CL53" s="153"/>
      <c r="CM53" s="153"/>
      <c r="CN53" s="174">
        <v>0</v>
      </c>
      <c r="CO53" s="198"/>
      <c r="CP53" s="152"/>
      <c r="CQ53" s="198"/>
      <c r="CR53" s="152"/>
      <c r="CS53" s="199"/>
      <c r="CT53" s="153"/>
      <c r="CU53" s="153"/>
      <c r="CV53" s="174">
        <v>0</v>
      </c>
      <c r="CW53" s="198"/>
      <c r="CX53" s="152"/>
      <c r="CY53" s="198"/>
      <c r="CZ53" s="196"/>
      <c r="DA53" s="121"/>
      <c r="DB53" s="197"/>
    </row>
    <row r="54" spans="4:130" x14ac:dyDescent="0.25">
      <c r="D54" s="174">
        <v>1</v>
      </c>
      <c r="E54" s="198"/>
      <c r="F54" s="152"/>
      <c r="G54" s="198"/>
      <c r="H54" s="152"/>
      <c r="I54" s="199"/>
      <c r="J54" s="153"/>
      <c r="K54" s="153"/>
      <c r="L54" s="174">
        <v>1</v>
      </c>
      <c r="M54" s="198"/>
      <c r="N54" s="152"/>
      <c r="O54" s="198"/>
      <c r="P54" s="152"/>
      <c r="Q54" s="199"/>
      <c r="R54" s="153"/>
      <c r="S54" s="153"/>
      <c r="T54" s="174">
        <v>1</v>
      </c>
      <c r="U54" s="198"/>
      <c r="V54" s="152"/>
      <c r="W54" s="198"/>
      <c r="X54" s="152"/>
      <c r="Y54" s="199"/>
      <c r="Z54" s="153"/>
      <c r="AA54" s="153"/>
      <c r="AB54" s="174">
        <v>1</v>
      </c>
      <c r="AC54" s="198"/>
      <c r="AD54" s="152"/>
      <c r="AE54" s="198"/>
      <c r="AF54" s="152"/>
      <c r="AG54" s="199"/>
      <c r="AH54" s="153"/>
      <c r="AI54" s="153"/>
      <c r="AJ54" s="174">
        <v>1</v>
      </c>
      <c r="AK54" s="198"/>
      <c r="AL54" s="152"/>
      <c r="AM54" s="198"/>
      <c r="AN54" s="152"/>
      <c r="AO54" s="199"/>
      <c r="AP54" s="153"/>
      <c r="AQ54" s="153"/>
      <c r="AR54" s="174">
        <v>1</v>
      </c>
      <c r="AS54" s="198"/>
      <c r="AT54" s="152"/>
      <c r="AU54" s="198"/>
      <c r="AV54" s="152"/>
      <c r="AW54" s="199"/>
      <c r="AX54" s="153"/>
      <c r="AY54" s="153"/>
      <c r="AZ54" s="174">
        <v>0</v>
      </c>
      <c r="BA54" s="198"/>
      <c r="BB54" s="152"/>
      <c r="BC54" s="198"/>
      <c r="BD54" s="152"/>
      <c r="BE54" s="199"/>
      <c r="BF54" s="153"/>
      <c r="BG54" s="153"/>
      <c r="BH54" s="174">
        <v>1</v>
      </c>
      <c r="BI54" s="198"/>
      <c r="BJ54" s="152"/>
      <c r="BK54" s="198"/>
      <c r="BL54" s="152"/>
      <c r="BM54" s="199"/>
      <c r="BN54" s="153"/>
      <c r="BO54" s="153"/>
      <c r="BP54" s="174">
        <v>1</v>
      </c>
      <c r="BQ54" s="198"/>
      <c r="BR54" s="152"/>
      <c r="BS54" s="198"/>
      <c r="BT54" s="152"/>
      <c r="BU54" s="199"/>
      <c r="BV54" s="153"/>
      <c r="BW54" s="153"/>
      <c r="BX54" s="174">
        <v>1</v>
      </c>
      <c r="BY54" s="198"/>
      <c r="BZ54" s="152"/>
      <c r="CA54" s="198"/>
      <c r="CB54" s="152"/>
      <c r="CC54" s="199"/>
      <c r="CD54" s="153"/>
      <c r="CE54" s="153"/>
      <c r="CF54" s="174">
        <v>0</v>
      </c>
      <c r="CG54" s="198"/>
      <c r="CH54" s="152"/>
      <c r="CI54" s="198"/>
      <c r="CJ54" s="152"/>
      <c r="CK54" s="199"/>
      <c r="CL54" s="153"/>
      <c r="CM54" s="153"/>
      <c r="CN54" s="174">
        <v>0</v>
      </c>
      <c r="CO54" s="198"/>
      <c r="CP54" s="152"/>
      <c r="CQ54" s="198"/>
      <c r="CR54" s="152"/>
      <c r="CS54" s="199"/>
      <c r="CT54" s="153"/>
      <c r="CU54" s="153"/>
      <c r="CV54" s="174">
        <v>0</v>
      </c>
      <c r="CW54" s="198"/>
      <c r="CX54" s="152"/>
      <c r="CY54" s="198"/>
      <c r="CZ54" s="196"/>
      <c r="DA54" s="121"/>
      <c r="DB54" s="197"/>
    </row>
    <row r="55" spans="4:130" x14ac:dyDescent="0.25">
      <c r="D55" s="174">
        <v>1</v>
      </c>
      <c r="E55" s="198"/>
      <c r="F55" s="152"/>
      <c r="G55" s="198"/>
      <c r="H55" s="152"/>
      <c r="I55" s="199"/>
      <c r="J55" s="153"/>
      <c r="K55" s="153"/>
      <c r="L55" s="174">
        <v>1</v>
      </c>
      <c r="M55" s="198"/>
      <c r="N55" s="152"/>
      <c r="O55" s="198"/>
      <c r="P55" s="152"/>
      <c r="Q55" s="199"/>
      <c r="R55" s="153"/>
      <c r="S55" s="153"/>
      <c r="T55" s="174">
        <v>1</v>
      </c>
      <c r="U55" s="198"/>
      <c r="V55" s="152"/>
      <c r="W55" s="198"/>
      <c r="X55" s="152"/>
      <c r="Y55" s="199"/>
      <c r="Z55" s="153"/>
      <c r="AA55" s="153"/>
      <c r="AB55" s="174">
        <v>1</v>
      </c>
      <c r="AC55" s="198"/>
      <c r="AD55" s="152"/>
      <c r="AE55" s="198"/>
      <c r="AF55" s="152"/>
      <c r="AG55" s="199"/>
      <c r="AH55" s="153"/>
      <c r="AI55" s="153"/>
      <c r="AJ55" s="174">
        <v>1</v>
      </c>
      <c r="AK55" s="198"/>
      <c r="AL55" s="152"/>
      <c r="AM55" s="198"/>
      <c r="AN55" s="152"/>
      <c r="AO55" s="199"/>
      <c r="AP55" s="153"/>
      <c r="AQ55" s="153"/>
      <c r="AR55" s="174">
        <v>1</v>
      </c>
      <c r="AS55" s="198"/>
      <c r="AT55" s="152"/>
      <c r="AU55" s="198"/>
      <c r="AV55" s="152"/>
      <c r="AW55" s="199"/>
      <c r="AX55" s="153"/>
      <c r="AY55" s="153"/>
      <c r="AZ55" s="174">
        <v>1</v>
      </c>
      <c r="BA55" s="198"/>
      <c r="BB55" s="152"/>
      <c r="BC55" s="198"/>
      <c r="BD55" s="152"/>
      <c r="BE55" s="199"/>
      <c r="BF55" s="153"/>
      <c r="BG55" s="153"/>
      <c r="BH55" s="174">
        <v>0</v>
      </c>
      <c r="BI55" s="198"/>
      <c r="BJ55" s="152"/>
      <c r="BK55" s="198"/>
      <c r="BL55" s="152"/>
      <c r="BM55" s="199"/>
      <c r="BN55" s="153"/>
      <c r="BO55" s="153"/>
      <c r="BP55" s="174">
        <v>0</v>
      </c>
      <c r="BQ55" s="198"/>
      <c r="BR55" s="152"/>
      <c r="BS55" s="198"/>
      <c r="BT55" s="152"/>
      <c r="BU55" s="199"/>
      <c r="BV55" s="153"/>
      <c r="BW55" s="153"/>
      <c r="BX55" s="174">
        <v>0</v>
      </c>
      <c r="BY55" s="198"/>
      <c r="BZ55" s="152"/>
      <c r="CA55" s="198"/>
      <c r="CB55" s="152"/>
      <c r="CC55" s="199"/>
      <c r="CD55" s="153"/>
      <c r="CE55" s="153"/>
      <c r="CF55" s="174">
        <v>0</v>
      </c>
      <c r="CG55" s="198"/>
      <c r="CH55" s="152"/>
      <c r="CI55" s="198"/>
      <c r="CJ55" s="152"/>
      <c r="CK55" s="199"/>
      <c r="CL55" s="153"/>
      <c r="CM55" s="153"/>
      <c r="CN55" s="174">
        <v>0</v>
      </c>
      <c r="CO55" s="198"/>
      <c r="CP55" s="152"/>
      <c r="CQ55" s="198"/>
      <c r="CR55" s="152"/>
      <c r="CS55" s="199"/>
      <c r="CT55" s="153"/>
      <c r="CU55" s="153"/>
      <c r="CV55" s="174">
        <v>0</v>
      </c>
      <c r="CW55" s="198"/>
      <c r="CX55" s="152"/>
      <c r="CY55" s="198"/>
      <c r="CZ55" s="196"/>
      <c r="DA55" s="121"/>
      <c r="DB55" s="197"/>
    </row>
    <row r="56" spans="4:130" x14ac:dyDescent="0.25">
      <c r="D56" s="174">
        <v>0</v>
      </c>
      <c r="E56" s="198"/>
      <c r="F56" s="152"/>
      <c r="G56" s="198"/>
      <c r="H56" s="152"/>
      <c r="I56" s="199"/>
      <c r="J56" s="153"/>
      <c r="K56" s="153"/>
      <c r="L56" s="174">
        <v>0</v>
      </c>
      <c r="M56" s="198"/>
      <c r="N56" s="152"/>
      <c r="O56" s="198"/>
      <c r="P56" s="152"/>
      <c r="Q56" s="199"/>
      <c r="R56" s="153"/>
      <c r="S56" s="153"/>
      <c r="T56" s="174">
        <v>0</v>
      </c>
      <c r="U56" s="198"/>
      <c r="V56" s="152"/>
      <c r="W56" s="198"/>
      <c r="X56" s="152"/>
      <c r="Y56" s="199"/>
      <c r="Z56" s="153"/>
      <c r="AA56" s="153"/>
      <c r="AB56" s="174">
        <v>0</v>
      </c>
      <c r="AC56" s="198"/>
      <c r="AD56" s="152"/>
      <c r="AE56" s="198"/>
      <c r="AF56" s="152"/>
      <c r="AG56" s="199"/>
      <c r="AH56" s="153"/>
      <c r="AI56" s="153"/>
      <c r="AJ56" s="174">
        <v>0</v>
      </c>
      <c r="AK56" s="198"/>
      <c r="AL56" s="152"/>
      <c r="AM56" s="198"/>
      <c r="AN56" s="152"/>
      <c r="AO56" s="199"/>
      <c r="AP56" s="153"/>
      <c r="AQ56" s="153"/>
      <c r="AR56" s="174">
        <v>0</v>
      </c>
      <c r="AS56" s="198"/>
      <c r="AT56" s="152"/>
      <c r="AU56" s="198"/>
      <c r="AV56" s="152"/>
      <c r="AW56" s="199"/>
      <c r="AX56" s="153"/>
      <c r="AY56" s="153"/>
      <c r="AZ56" s="174">
        <v>0</v>
      </c>
      <c r="BA56" s="198"/>
      <c r="BB56" s="152"/>
      <c r="BC56" s="198"/>
      <c r="BD56" s="152"/>
      <c r="BE56" s="199"/>
      <c r="BF56" s="153"/>
      <c r="BG56" s="153"/>
      <c r="BH56" s="174">
        <v>0</v>
      </c>
      <c r="BI56" s="198"/>
      <c r="BJ56" s="152"/>
      <c r="BK56" s="198"/>
      <c r="BL56" s="152"/>
      <c r="BM56" s="199"/>
      <c r="BN56" s="153"/>
      <c r="BO56" s="153"/>
      <c r="BP56" s="174">
        <v>0</v>
      </c>
      <c r="BQ56" s="198"/>
      <c r="BR56" s="152"/>
      <c r="BS56" s="198"/>
      <c r="BT56" s="152"/>
      <c r="BU56" s="199"/>
      <c r="BV56" s="153"/>
      <c r="BW56" s="153"/>
      <c r="BX56" s="174">
        <v>0</v>
      </c>
      <c r="BY56" s="198"/>
      <c r="BZ56" s="152"/>
      <c r="CA56" s="198"/>
      <c r="CB56" s="152"/>
      <c r="CC56" s="199"/>
      <c r="CD56" s="153"/>
      <c r="CE56" s="153"/>
      <c r="CF56" s="174">
        <v>0</v>
      </c>
      <c r="CG56" s="198"/>
      <c r="CH56" s="152"/>
      <c r="CI56" s="198"/>
      <c r="CJ56" s="152"/>
      <c r="CK56" s="199"/>
      <c r="CL56" s="153"/>
      <c r="CM56" s="153"/>
      <c r="CN56" s="174">
        <v>0</v>
      </c>
      <c r="CO56" s="198"/>
      <c r="CP56" s="152"/>
      <c r="CQ56" s="198"/>
      <c r="CR56" s="152"/>
      <c r="CS56" s="199"/>
      <c r="CT56" s="153"/>
      <c r="CU56" s="153"/>
      <c r="CV56" s="174">
        <v>0</v>
      </c>
      <c r="CW56" s="198"/>
      <c r="CX56" s="152"/>
      <c r="CY56" s="198"/>
      <c r="CZ56" s="196"/>
      <c r="DA56" s="121"/>
      <c r="DB56" s="197"/>
    </row>
    <row r="57" spans="4:130" x14ac:dyDescent="0.25">
      <c r="D57" s="174">
        <v>0</v>
      </c>
      <c r="E57" s="198"/>
      <c r="F57" s="152"/>
      <c r="G57" s="198"/>
      <c r="H57" s="152"/>
      <c r="I57" s="199"/>
      <c r="J57" s="153"/>
      <c r="K57" s="153"/>
      <c r="L57" s="174">
        <v>0</v>
      </c>
      <c r="M57" s="198"/>
      <c r="N57" s="152"/>
      <c r="O57" s="198"/>
      <c r="P57" s="152"/>
      <c r="Q57" s="199"/>
      <c r="R57" s="153"/>
      <c r="S57" s="153"/>
      <c r="T57" s="174">
        <v>0</v>
      </c>
      <c r="U57" s="198"/>
      <c r="V57" s="152"/>
      <c r="W57" s="198"/>
      <c r="X57" s="152"/>
      <c r="Y57" s="199"/>
      <c r="Z57" s="153"/>
      <c r="AA57" s="153"/>
      <c r="AB57" s="174">
        <v>0</v>
      </c>
      <c r="AC57" s="198"/>
      <c r="AD57" s="152"/>
      <c r="AE57" s="198"/>
      <c r="AF57" s="152"/>
      <c r="AG57" s="199"/>
      <c r="AH57" s="153"/>
      <c r="AI57" s="153"/>
      <c r="AJ57" s="174">
        <v>0</v>
      </c>
      <c r="AK57" s="198"/>
      <c r="AL57" s="152"/>
      <c r="AM57" s="198"/>
      <c r="AN57" s="152"/>
      <c r="AO57" s="199"/>
      <c r="AP57" s="153"/>
      <c r="AQ57" s="153"/>
      <c r="AR57" s="174">
        <v>0</v>
      </c>
      <c r="AS57" s="198"/>
      <c r="AT57" s="152"/>
      <c r="AU57" s="198"/>
      <c r="AV57" s="152"/>
      <c r="AW57" s="199"/>
      <c r="AX57" s="153"/>
      <c r="AY57" s="153"/>
      <c r="AZ57" s="174">
        <v>0</v>
      </c>
      <c r="BA57" s="198"/>
      <c r="BB57" s="152"/>
      <c r="BC57" s="198"/>
      <c r="BD57" s="152"/>
      <c r="BE57" s="199"/>
      <c r="BF57" s="153"/>
      <c r="BG57" s="153"/>
      <c r="BH57" s="174">
        <v>0</v>
      </c>
      <c r="BI57" s="198"/>
      <c r="BJ57" s="152"/>
      <c r="BK57" s="198"/>
      <c r="BL57" s="152"/>
      <c r="BM57" s="199"/>
      <c r="BN57" s="153"/>
      <c r="BO57" s="153"/>
      <c r="BP57" s="174">
        <v>0</v>
      </c>
      <c r="BQ57" s="198"/>
      <c r="BR57" s="152"/>
      <c r="BS57" s="198"/>
      <c r="BT57" s="152"/>
      <c r="BU57" s="199"/>
      <c r="BV57" s="153"/>
      <c r="BW57" s="153"/>
      <c r="BX57" s="174">
        <v>0</v>
      </c>
      <c r="BY57" s="198"/>
      <c r="BZ57" s="152"/>
      <c r="CA57" s="198"/>
      <c r="CB57" s="152"/>
      <c r="CC57" s="199"/>
      <c r="CD57" s="153"/>
      <c r="CE57" s="153"/>
      <c r="CF57" s="174">
        <v>0</v>
      </c>
      <c r="CG57" s="198"/>
      <c r="CH57" s="152"/>
      <c r="CI57" s="198"/>
      <c r="CJ57" s="152"/>
      <c r="CK57" s="199"/>
      <c r="CL57" s="153"/>
      <c r="CM57" s="153"/>
      <c r="CN57" s="174">
        <v>0</v>
      </c>
      <c r="CO57" s="198"/>
      <c r="CP57" s="152"/>
      <c r="CQ57" s="198"/>
      <c r="CR57" s="152"/>
      <c r="CS57" s="199"/>
      <c r="CT57" s="153"/>
      <c r="CU57" s="153"/>
      <c r="CV57" s="174">
        <v>0</v>
      </c>
      <c r="CW57" s="198"/>
      <c r="CX57" s="152"/>
      <c r="CY57" s="198"/>
      <c r="CZ57" s="196"/>
      <c r="DA57" s="121"/>
      <c r="DB57" s="197"/>
    </row>
    <row r="58" spans="4:130" x14ac:dyDescent="0.25">
      <c r="D58" s="174">
        <v>0</v>
      </c>
      <c r="E58" s="198"/>
      <c r="F58" s="152"/>
      <c r="G58" s="198"/>
      <c r="H58" s="152"/>
      <c r="I58" s="199"/>
      <c r="J58" s="153"/>
      <c r="K58" s="153"/>
      <c r="L58" s="174">
        <v>0</v>
      </c>
      <c r="M58" s="198"/>
      <c r="N58" s="152"/>
      <c r="O58" s="198"/>
      <c r="P58" s="152"/>
      <c r="Q58" s="199"/>
      <c r="R58" s="153"/>
      <c r="S58" s="153"/>
      <c r="T58" s="174">
        <v>0</v>
      </c>
      <c r="U58" s="198"/>
      <c r="V58" s="152"/>
      <c r="W58" s="198"/>
      <c r="X58" s="152"/>
      <c r="Y58" s="199"/>
      <c r="Z58" s="153"/>
      <c r="AA58" s="153"/>
      <c r="AB58" s="174">
        <v>0</v>
      </c>
      <c r="AC58" s="198"/>
      <c r="AD58" s="152"/>
      <c r="AE58" s="198"/>
      <c r="AF58" s="152"/>
      <c r="AG58" s="199"/>
      <c r="AH58" s="153"/>
      <c r="AI58" s="153"/>
      <c r="AJ58" s="174">
        <v>0</v>
      </c>
      <c r="AK58" s="198"/>
      <c r="AL58" s="152"/>
      <c r="AM58" s="198"/>
      <c r="AN58" s="152"/>
      <c r="AO58" s="199"/>
      <c r="AP58" s="153"/>
      <c r="AQ58" s="153"/>
      <c r="AR58" s="174">
        <v>0</v>
      </c>
      <c r="AS58" s="198"/>
      <c r="AT58" s="152"/>
      <c r="AU58" s="198"/>
      <c r="AV58" s="152"/>
      <c r="AW58" s="199"/>
      <c r="AX58" s="153"/>
      <c r="AY58" s="153"/>
      <c r="AZ58" s="174">
        <v>0</v>
      </c>
      <c r="BA58" s="198"/>
      <c r="BB58" s="152"/>
      <c r="BC58" s="198"/>
      <c r="BD58" s="152"/>
      <c r="BE58" s="199"/>
      <c r="BF58" s="153"/>
      <c r="BG58" s="153"/>
      <c r="BH58" s="174">
        <v>0</v>
      </c>
      <c r="BI58" s="198"/>
      <c r="BJ58" s="152"/>
      <c r="BK58" s="198"/>
      <c r="BL58" s="152"/>
      <c r="BM58" s="199"/>
      <c r="BN58" s="153"/>
      <c r="BO58" s="153"/>
      <c r="BP58" s="174">
        <v>0</v>
      </c>
      <c r="BQ58" s="198"/>
      <c r="BR58" s="152"/>
      <c r="BS58" s="198"/>
      <c r="BT58" s="152"/>
      <c r="BU58" s="199"/>
      <c r="BV58" s="153"/>
      <c r="BW58" s="153"/>
      <c r="BX58" s="174">
        <v>0</v>
      </c>
      <c r="BY58" s="198"/>
      <c r="BZ58" s="152"/>
      <c r="CA58" s="198"/>
      <c r="CB58" s="152"/>
      <c r="CC58" s="199"/>
      <c r="CD58" s="153"/>
      <c r="CE58" s="153"/>
      <c r="CF58" s="174">
        <v>0</v>
      </c>
      <c r="CG58" s="198"/>
      <c r="CH58" s="152"/>
      <c r="CI58" s="198"/>
      <c r="CJ58" s="152"/>
      <c r="CK58" s="199"/>
      <c r="CL58" s="153"/>
      <c r="CM58" s="153"/>
      <c r="CN58" s="174">
        <v>0</v>
      </c>
      <c r="CO58" s="198"/>
      <c r="CP58" s="152"/>
      <c r="CQ58" s="198"/>
      <c r="CR58" s="152"/>
      <c r="CS58" s="199"/>
      <c r="CT58" s="153"/>
      <c r="CU58" s="153"/>
      <c r="CV58" s="174">
        <v>0</v>
      </c>
      <c r="CW58" s="198"/>
      <c r="CX58" s="152"/>
      <c r="CY58" s="198"/>
      <c r="CZ58" s="196"/>
      <c r="DA58" s="121"/>
      <c r="DB58" s="197"/>
    </row>
    <row r="59" spans="4:130" x14ac:dyDescent="0.25">
      <c r="D59" s="174">
        <v>0</v>
      </c>
      <c r="E59" s="198"/>
      <c r="F59" s="152"/>
      <c r="G59" s="198"/>
      <c r="H59" s="152"/>
      <c r="I59" s="199"/>
      <c r="J59" s="153"/>
      <c r="K59" s="153"/>
      <c r="L59" s="174">
        <v>0</v>
      </c>
      <c r="M59" s="198"/>
      <c r="N59" s="152"/>
      <c r="O59" s="198"/>
      <c r="P59" s="152"/>
      <c r="Q59" s="199"/>
      <c r="R59" s="153"/>
      <c r="S59" s="153"/>
      <c r="T59" s="174">
        <v>0</v>
      </c>
      <c r="U59" s="198"/>
      <c r="V59" s="152"/>
      <c r="W59" s="198"/>
      <c r="X59" s="152"/>
      <c r="Y59" s="199"/>
      <c r="Z59" s="153"/>
      <c r="AA59" s="153"/>
      <c r="AB59" s="174">
        <v>0</v>
      </c>
      <c r="AC59" s="198"/>
      <c r="AD59" s="152"/>
      <c r="AE59" s="198"/>
      <c r="AF59" s="152"/>
      <c r="AG59" s="199"/>
      <c r="AH59" s="153"/>
      <c r="AI59" s="153"/>
      <c r="AJ59" s="174">
        <v>0</v>
      </c>
      <c r="AK59" s="198"/>
      <c r="AL59" s="152"/>
      <c r="AM59" s="198"/>
      <c r="AN59" s="152"/>
      <c r="AO59" s="199"/>
      <c r="AP59" s="153"/>
      <c r="AQ59" s="153"/>
      <c r="AR59" s="174">
        <v>0</v>
      </c>
      <c r="AS59" s="198"/>
      <c r="AT59" s="152"/>
      <c r="AU59" s="198"/>
      <c r="AV59" s="152"/>
      <c r="AW59" s="199"/>
      <c r="AX59" s="153"/>
      <c r="AY59" s="153"/>
      <c r="AZ59" s="174">
        <v>0</v>
      </c>
      <c r="BA59" s="198"/>
      <c r="BB59" s="152"/>
      <c r="BC59" s="198"/>
      <c r="BD59" s="152"/>
      <c r="BE59" s="199"/>
      <c r="BF59" s="153"/>
      <c r="BG59" s="153"/>
      <c r="BH59" s="174">
        <v>0</v>
      </c>
      <c r="BI59" s="198"/>
      <c r="BJ59" s="152"/>
      <c r="BK59" s="198"/>
      <c r="BL59" s="152"/>
      <c r="BM59" s="199"/>
      <c r="BN59" s="153"/>
      <c r="BO59" s="153"/>
      <c r="BP59" s="174">
        <v>0</v>
      </c>
      <c r="BQ59" s="198"/>
      <c r="BR59" s="152"/>
      <c r="BS59" s="198"/>
      <c r="BT59" s="152"/>
      <c r="BU59" s="199"/>
      <c r="BV59" s="153"/>
      <c r="BW59" s="153"/>
      <c r="BX59" s="174">
        <v>0</v>
      </c>
      <c r="BY59" s="198"/>
      <c r="BZ59" s="152"/>
      <c r="CA59" s="198"/>
      <c r="CB59" s="152"/>
      <c r="CC59" s="199"/>
      <c r="CD59" s="153"/>
      <c r="CE59" s="153"/>
      <c r="CF59" s="174">
        <v>0</v>
      </c>
      <c r="CG59" s="198"/>
      <c r="CH59" s="152"/>
      <c r="CI59" s="198"/>
      <c r="CJ59" s="152"/>
      <c r="CK59" s="199"/>
      <c r="CL59" s="153"/>
      <c r="CM59" s="153"/>
      <c r="CN59" s="174">
        <v>0</v>
      </c>
      <c r="CO59" s="198"/>
      <c r="CP59" s="152"/>
      <c r="CQ59" s="198"/>
      <c r="CR59" s="152"/>
      <c r="CS59" s="199"/>
      <c r="CT59" s="153"/>
      <c r="CU59" s="153"/>
      <c r="CV59" s="174">
        <v>0</v>
      </c>
      <c r="CW59" s="198"/>
      <c r="CX59" s="152"/>
      <c r="CY59" s="198"/>
      <c r="CZ59" s="196"/>
      <c r="DA59" s="121"/>
      <c r="DB59" s="197"/>
    </row>
    <row r="60" spans="4:130" x14ac:dyDescent="0.25">
      <c r="D60" s="174">
        <v>0</v>
      </c>
      <c r="E60" s="198"/>
      <c r="F60" s="152"/>
      <c r="G60" s="198"/>
      <c r="H60" s="152"/>
      <c r="I60" s="199"/>
      <c r="J60" s="153"/>
      <c r="K60" s="153"/>
      <c r="L60" s="174">
        <v>0</v>
      </c>
      <c r="M60" s="198"/>
      <c r="N60" s="152"/>
      <c r="O60" s="198"/>
      <c r="P60" s="152"/>
      <c r="Q60" s="199"/>
      <c r="R60" s="153"/>
      <c r="S60" s="153"/>
      <c r="T60" s="174">
        <v>0</v>
      </c>
      <c r="U60" s="198"/>
      <c r="V60" s="152"/>
      <c r="W60" s="198"/>
      <c r="X60" s="152"/>
      <c r="Y60" s="199"/>
      <c r="Z60" s="153"/>
      <c r="AA60" s="153"/>
      <c r="AB60" s="174">
        <v>0</v>
      </c>
      <c r="AC60" s="198"/>
      <c r="AD60" s="152"/>
      <c r="AE60" s="198"/>
      <c r="AF60" s="152"/>
      <c r="AG60" s="199"/>
      <c r="AH60" s="153"/>
      <c r="AI60" s="153"/>
      <c r="AJ60" s="174">
        <v>0</v>
      </c>
      <c r="AK60" s="198"/>
      <c r="AL60" s="152"/>
      <c r="AM60" s="198"/>
      <c r="AN60" s="152"/>
      <c r="AO60" s="199"/>
      <c r="AP60" s="153"/>
      <c r="AQ60" s="153"/>
      <c r="AR60" s="174">
        <v>0</v>
      </c>
      <c r="AS60" s="198"/>
      <c r="AT60" s="152"/>
      <c r="AU60" s="198"/>
      <c r="AV60" s="152"/>
      <c r="AW60" s="199"/>
      <c r="AX60" s="153"/>
      <c r="AY60" s="153"/>
      <c r="AZ60" s="174">
        <v>0</v>
      </c>
      <c r="BA60" s="198"/>
      <c r="BB60" s="152"/>
      <c r="BC60" s="198"/>
      <c r="BD60" s="152"/>
      <c r="BE60" s="199"/>
      <c r="BF60" s="153"/>
      <c r="BG60" s="153"/>
      <c r="BH60" s="174">
        <v>0</v>
      </c>
      <c r="BI60" s="198"/>
      <c r="BJ60" s="152"/>
      <c r="BK60" s="198"/>
      <c r="BL60" s="152"/>
      <c r="BM60" s="199"/>
      <c r="BN60" s="153"/>
      <c r="BO60" s="153"/>
      <c r="BP60" s="174">
        <v>0</v>
      </c>
      <c r="BQ60" s="198"/>
      <c r="BR60" s="152"/>
      <c r="BS60" s="198"/>
      <c r="BT60" s="152"/>
      <c r="BU60" s="199"/>
      <c r="BV60" s="153"/>
      <c r="BW60" s="153"/>
      <c r="BX60" s="174">
        <v>0</v>
      </c>
      <c r="BY60" s="198"/>
      <c r="BZ60" s="152"/>
      <c r="CA60" s="198"/>
      <c r="CB60" s="152"/>
      <c r="CC60" s="199"/>
      <c r="CD60" s="153"/>
      <c r="CE60" s="153"/>
      <c r="CF60" s="174">
        <v>0</v>
      </c>
      <c r="CG60" s="198"/>
      <c r="CH60" s="152"/>
      <c r="CI60" s="198"/>
      <c r="CJ60" s="152"/>
      <c r="CK60" s="199"/>
      <c r="CL60" s="153"/>
      <c r="CM60" s="153"/>
      <c r="CN60" s="174">
        <v>0</v>
      </c>
      <c r="CO60" s="198"/>
      <c r="CP60" s="152"/>
      <c r="CQ60" s="198"/>
      <c r="CR60" s="152"/>
      <c r="CS60" s="199"/>
      <c r="CT60" s="153"/>
      <c r="CU60" s="153"/>
      <c r="CV60" s="174">
        <v>0</v>
      </c>
      <c r="CW60" s="198"/>
      <c r="CX60" s="152"/>
      <c r="CY60" s="198"/>
      <c r="CZ60" s="196"/>
      <c r="DA60" s="121"/>
      <c r="DB60" s="197"/>
    </row>
    <row r="61" spans="4:130" x14ac:dyDescent="0.25">
      <c r="D61" s="174">
        <v>0</v>
      </c>
      <c r="E61" s="198"/>
      <c r="F61" s="152"/>
      <c r="G61" s="198"/>
      <c r="H61" s="152"/>
      <c r="I61" s="199"/>
      <c r="J61" s="153"/>
      <c r="K61" s="153"/>
      <c r="L61" s="174">
        <v>0</v>
      </c>
      <c r="M61" s="198"/>
      <c r="N61" s="152"/>
      <c r="O61" s="198"/>
      <c r="P61" s="152"/>
      <c r="Q61" s="199"/>
      <c r="R61" s="153"/>
      <c r="S61" s="153"/>
      <c r="T61" s="174">
        <v>0</v>
      </c>
      <c r="U61" s="198"/>
      <c r="V61" s="152"/>
      <c r="W61" s="198"/>
      <c r="X61" s="152"/>
      <c r="Y61" s="199"/>
      <c r="Z61" s="153"/>
      <c r="AA61" s="153"/>
      <c r="AB61" s="174">
        <v>0</v>
      </c>
      <c r="AC61" s="198"/>
      <c r="AD61" s="152"/>
      <c r="AE61" s="198"/>
      <c r="AF61" s="152"/>
      <c r="AG61" s="199"/>
      <c r="AH61" s="153"/>
      <c r="AI61" s="153"/>
      <c r="AJ61" s="174">
        <v>0</v>
      </c>
      <c r="AK61" s="198"/>
      <c r="AL61" s="152"/>
      <c r="AM61" s="198"/>
      <c r="AN61" s="152"/>
      <c r="AO61" s="199"/>
      <c r="AP61" s="153"/>
      <c r="AQ61" s="153"/>
      <c r="AR61" s="174">
        <v>0</v>
      </c>
      <c r="AS61" s="198"/>
      <c r="AT61" s="152"/>
      <c r="AU61" s="198"/>
      <c r="AV61" s="152"/>
      <c r="AW61" s="199"/>
      <c r="AX61" s="153"/>
      <c r="AY61" s="153"/>
      <c r="AZ61" s="174">
        <v>0</v>
      </c>
      <c r="BA61" s="198"/>
      <c r="BB61" s="152"/>
      <c r="BC61" s="198"/>
      <c r="BD61" s="152"/>
      <c r="BE61" s="199"/>
      <c r="BF61" s="153"/>
      <c r="BG61" s="153"/>
      <c r="BH61" s="174">
        <v>0</v>
      </c>
      <c r="BI61" s="198"/>
      <c r="BJ61" s="152"/>
      <c r="BK61" s="198"/>
      <c r="BL61" s="152"/>
      <c r="BM61" s="199"/>
      <c r="BN61" s="153"/>
      <c r="BO61" s="153"/>
      <c r="BP61" s="174">
        <v>0</v>
      </c>
      <c r="BQ61" s="198"/>
      <c r="BR61" s="152"/>
      <c r="BS61" s="198"/>
      <c r="BT61" s="152"/>
      <c r="BU61" s="199"/>
      <c r="BV61" s="153"/>
      <c r="BW61" s="153"/>
      <c r="BX61" s="174">
        <v>0</v>
      </c>
      <c r="BY61" s="198"/>
      <c r="BZ61" s="152"/>
      <c r="CA61" s="198"/>
      <c r="CB61" s="152"/>
      <c r="CC61" s="199"/>
      <c r="CD61" s="153"/>
      <c r="CE61" s="153"/>
      <c r="CF61" s="174">
        <v>0</v>
      </c>
      <c r="CG61" s="198"/>
      <c r="CH61" s="152"/>
      <c r="CI61" s="198"/>
      <c r="CJ61" s="152"/>
      <c r="CK61" s="199"/>
      <c r="CL61" s="153"/>
      <c r="CM61" s="153"/>
      <c r="CN61" s="174">
        <v>0</v>
      </c>
      <c r="CO61" s="198"/>
      <c r="CP61" s="152"/>
      <c r="CQ61" s="198"/>
      <c r="CR61" s="152"/>
      <c r="CS61" s="199"/>
      <c r="CT61" s="153"/>
      <c r="CU61" s="153"/>
      <c r="CV61" s="174">
        <v>0</v>
      </c>
      <c r="CW61" s="198"/>
      <c r="CX61" s="152"/>
      <c r="CY61" s="198"/>
      <c r="CZ61" s="196"/>
      <c r="DA61" s="121"/>
      <c r="DB61" s="197"/>
    </row>
    <row r="62" spans="4:130" x14ac:dyDescent="0.25">
      <c r="D62" s="174">
        <v>0</v>
      </c>
      <c r="E62" s="198"/>
      <c r="F62" s="152"/>
      <c r="G62" s="198"/>
      <c r="H62" s="152"/>
      <c r="I62" s="199"/>
      <c r="J62" s="153"/>
      <c r="K62" s="153"/>
      <c r="L62" s="174">
        <v>0</v>
      </c>
      <c r="M62" s="198"/>
      <c r="N62" s="152"/>
      <c r="O62" s="198"/>
      <c r="P62" s="152"/>
      <c r="Q62" s="199"/>
      <c r="R62" s="153"/>
      <c r="S62" s="153"/>
      <c r="T62" s="174">
        <v>0</v>
      </c>
      <c r="U62" s="198"/>
      <c r="V62" s="152"/>
      <c r="W62" s="198"/>
      <c r="X62" s="152"/>
      <c r="Y62" s="199"/>
      <c r="Z62" s="153"/>
      <c r="AA62" s="153"/>
      <c r="AB62" s="174">
        <v>0</v>
      </c>
      <c r="AC62" s="198"/>
      <c r="AD62" s="152"/>
      <c r="AE62" s="198"/>
      <c r="AF62" s="152"/>
      <c r="AG62" s="199"/>
      <c r="AH62" s="153"/>
      <c r="AI62" s="153"/>
      <c r="AJ62" s="174">
        <v>0</v>
      </c>
      <c r="AK62" s="198"/>
      <c r="AL62" s="152"/>
      <c r="AM62" s="198"/>
      <c r="AN62" s="152"/>
      <c r="AO62" s="199"/>
      <c r="AP62" s="153"/>
      <c r="AQ62" s="153"/>
      <c r="AR62" s="174">
        <v>0</v>
      </c>
      <c r="AS62" s="198"/>
      <c r="AT62" s="152"/>
      <c r="AU62" s="198"/>
      <c r="AV62" s="152"/>
      <c r="AW62" s="199"/>
      <c r="AX62" s="153"/>
      <c r="AY62" s="153"/>
      <c r="AZ62" s="174">
        <v>0</v>
      </c>
      <c r="BA62" s="198"/>
      <c r="BB62" s="152"/>
      <c r="BC62" s="198"/>
      <c r="BD62" s="152"/>
      <c r="BE62" s="199"/>
      <c r="BF62" s="153"/>
      <c r="BG62" s="153"/>
      <c r="BH62" s="174">
        <v>0</v>
      </c>
      <c r="BI62" s="198"/>
      <c r="BJ62" s="152"/>
      <c r="BK62" s="198"/>
      <c r="BL62" s="152"/>
      <c r="BM62" s="199"/>
      <c r="BN62" s="153"/>
      <c r="BO62" s="153"/>
      <c r="BP62" s="174">
        <v>0</v>
      </c>
      <c r="BQ62" s="198"/>
      <c r="BR62" s="152"/>
      <c r="BS62" s="198"/>
      <c r="BT62" s="152"/>
      <c r="BU62" s="199"/>
      <c r="BV62" s="153"/>
      <c r="BW62" s="153"/>
      <c r="BX62" s="174">
        <v>0</v>
      </c>
      <c r="BY62" s="198"/>
      <c r="BZ62" s="152"/>
      <c r="CA62" s="198"/>
      <c r="CB62" s="152"/>
      <c r="CC62" s="199"/>
      <c r="CD62" s="153"/>
      <c r="CE62" s="153"/>
      <c r="CF62" s="174">
        <v>0</v>
      </c>
      <c r="CG62" s="198"/>
      <c r="CH62" s="152"/>
      <c r="CI62" s="198"/>
      <c r="CJ62" s="152"/>
      <c r="CK62" s="199"/>
      <c r="CL62" s="153"/>
      <c r="CM62" s="153"/>
      <c r="CN62" s="174">
        <v>0</v>
      </c>
      <c r="CO62" s="198"/>
      <c r="CP62" s="152"/>
      <c r="CQ62" s="198"/>
      <c r="CR62" s="152"/>
      <c r="CS62" s="199"/>
      <c r="CT62" s="153"/>
      <c r="CU62" s="153"/>
      <c r="CV62" s="174">
        <v>0</v>
      </c>
      <c r="CW62" s="198"/>
      <c r="CX62" s="152"/>
      <c r="CY62" s="198"/>
      <c r="CZ62" s="196"/>
      <c r="DA62" s="121"/>
      <c r="DB62" s="197"/>
    </row>
    <row r="63" spans="4:130" x14ac:dyDescent="0.25">
      <c r="D63" s="198"/>
      <c r="E63" s="198"/>
      <c r="F63" s="152"/>
      <c r="G63" s="198"/>
      <c r="H63" s="152"/>
      <c r="I63" s="199"/>
      <c r="J63" s="153"/>
      <c r="K63" s="153"/>
      <c r="L63" s="198"/>
      <c r="M63" s="198"/>
      <c r="N63" s="152"/>
      <c r="O63" s="198"/>
      <c r="P63" s="152"/>
      <c r="Q63" s="199"/>
      <c r="R63" s="153"/>
      <c r="S63" s="153"/>
      <c r="T63" s="198"/>
      <c r="U63" s="198"/>
      <c r="V63" s="152"/>
      <c r="W63" s="198"/>
      <c r="X63" s="152"/>
      <c r="Y63" s="199"/>
      <c r="Z63" s="153"/>
      <c r="AA63" s="153"/>
      <c r="AB63" s="198"/>
      <c r="AC63" s="198"/>
      <c r="AD63" s="152"/>
      <c r="AE63" s="198"/>
      <c r="AF63" s="152"/>
      <c r="AG63" s="199"/>
      <c r="AH63" s="153"/>
      <c r="AI63" s="153"/>
      <c r="AJ63" s="198"/>
      <c r="AK63" s="198"/>
      <c r="AL63" s="152"/>
      <c r="AM63" s="198"/>
      <c r="AN63" s="152"/>
      <c r="AO63" s="199"/>
      <c r="AP63" s="153"/>
      <c r="AQ63" s="153"/>
      <c r="AR63" s="198"/>
      <c r="AS63" s="198"/>
      <c r="AT63" s="152"/>
      <c r="AU63" s="198"/>
      <c r="AV63" s="152"/>
      <c r="AW63" s="199"/>
      <c r="AX63" s="153"/>
      <c r="AY63" s="153"/>
      <c r="AZ63" s="198"/>
      <c r="BA63" s="198"/>
      <c r="BB63" s="152"/>
      <c r="BC63" s="198"/>
      <c r="BD63" s="152"/>
      <c r="BE63" s="199"/>
      <c r="BF63" s="153"/>
      <c r="BG63" s="153"/>
      <c r="BH63" s="198"/>
      <c r="BI63" s="198"/>
      <c r="BJ63" s="152"/>
      <c r="BK63" s="198"/>
      <c r="BL63" s="152"/>
      <c r="BM63" s="199"/>
      <c r="BN63" s="153"/>
      <c r="BO63" s="153"/>
      <c r="BP63" s="198"/>
      <c r="BQ63" s="198"/>
      <c r="BR63" s="152"/>
      <c r="BS63" s="198"/>
      <c r="BT63" s="152"/>
      <c r="BU63" s="199"/>
      <c r="BV63" s="153"/>
      <c r="BW63" s="153"/>
      <c r="BX63" s="198"/>
      <c r="BY63" s="198"/>
      <c r="BZ63" s="152"/>
      <c r="CA63" s="198"/>
      <c r="CB63" s="152"/>
      <c r="CC63" s="199"/>
      <c r="CD63" s="153"/>
      <c r="CE63" s="153"/>
      <c r="CF63" s="198"/>
      <c r="CG63" s="198"/>
      <c r="CH63" s="152"/>
      <c r="CI63" s="198"/>
      <c r="CJ63" s="152"/>
      <c r="CK63" s="199"/>
      <c r="CL63" s="153"/>
      <c r="CM63" s="153"/>
      <c r="CN63" s="198"/>
      <c r="CO63" s="198"/>
      <c r="CP63" s="152"/>
      <c r="CQ63" s="198"/>
      <c r="CR63" s="152"/>
      <c r="CS63" s="199"/>
      <c r="CT63" s="153"/>
      <c r="CU63" s="153"/>
      <c r="CV63" s="198"/>
      <c r="CW63" s="198"/>
      <c r="CX63" s="152"/>
      <c r="CY63" s="198"/>
      <c r="CZ63" s="196"/>
      <c r="DA63" s="121"/>
      <c r="DB63" s="197"/>
    </row>
    <row r="64" spans="4:130" x14ac:dyDescent="0.25">
      <c r="D64" s="195"/>
      <c r="E64" s="195"/>
      <c r="F64" s="196"/>
      <c r="G64" s="195"/>
      <c r="H64" s="196"/>
      <c r="I64" s="121"/>
      <c r="J64" s="197"/>
      <c r="K64" s="197"/>
      <c r="L64" s="195"/>
      <c r="M64" s="195"/>
      <c r="N64" s="196"/>
      <c r="O64" s="195"/>
      <c r="P64" s="196"/>
      <c r="Q64" s="121"/>
      <c r="R64" s="197"/>
      <c r="S64" s="197"/>
      <c r="T64" s="195"/>
      <c r="U64" s="195"/>
      <c r="V64" s="196"/>
      <c r="W64" s="195"/>
      <c r="X64" s="196"/>
      <c r="Y64" s="121"/>
      <c r="Z64" s="197"/>
      <c r="AA64" s="197"/>
      <c r="AB64" s="195"/>
      <c r="AC64" s="195"/>
      <c r="AD64" s="196"/>
      <c r="AE64" s="195"/>
      <c r="AF64" s="196"/>
      <c r="AG64" s="121"/>
      <c r="AH64" s="197"/>
      <c r="AI64" s="197"/>
      <c r="AJ64" s="195"/>
      <c r="AK64" s="195"/>
      <c r="AL64" s="196"/>
      <c r="AM64" s="195"/>
      <c r="AN64" s="196"/>
      <c r="AO64" s="121"/>
      <c r="AP64" s="197"/>
      <c r="AQ64" s="197"/>
      <c r="AR64" s="195"/>
      <c r="AS64" s="195"/>
      <c r="AT64" s="196"/>
      <c r="AU64" s="195"/>
      <c r="AV64" s="196"/>
      <c r="AW64" s="121"/>
      <c r="AX64" s="197"/>
      <c r="AY64" s="197"/>
      <c r="AZ64" s="195"/>
      <c r="BA64" s="195"/>
      <c r="BB64" s="196"/>
      <c r="BC64" s="195"/>
      <c r="BD64" s="196"/>
      <c r="BE64" s="121"/>
      <c r="BF64" s="197"/>
      <c r="BG64" s="197"/>
      <c r="BH64" s="195"/>
      <c r="BI64" s="195"/>
      <c r="BJ64" s="196"/>
      <c r="BK64" s="195"/>
      <c r="BL64" s="196"/>
      <c r="BM64" s="121"/>
      <c r="BN64" s="197"/>
      <c r="BO64" s="197"/>
      <c r="BP64" s="195"/>
      <c r="BQ64" s="195"/>
      <c r="BR64" s="196"/>
      <c r="BS64" s="195"/>
      <c r="BT64" s="196"/>
      <c r="BU64" s="121"/>
      <c r="BV64" s="197"/>
      <c r="BW64" s="197"/>
      <c r="BX64" s="195"/>
      <c r="BY64" s="195"/>
      <c r="BZ64" s="196"/>
      <c r="CA64" s="195"/>
      <c r="CB64" s="196"/>
      <c r="CC64" s="121"/>
      <c r="CD64" s="197"/>
      <c r="CE64" s="197"/>
      <c r="CF64" s="195"/>
      <c r="CG64" s="195"/>
      <c r="CH64" s="196"/>
      <c r="CI64" s="195"/>
      <c r="CJ64" s="196"/>
      <c r="CK64" s="121"/>
      <c r="CL64" s="197"/>
      <c r="CM64" s="197"/>
      <c r="CN64" s="195"/>
      <c r="CO64" s="195"/>
      <c r="CP64" s="196"/>
      <c r="CQ64" s="195"/>
      <c r="CR64" s="196"/>
      <c r="CS64" s="121"/>
      <c r="CT64" s="197"/>
      <c r="CU64" s="197"/>
      <c r="CV64" s="195"/>
      <c r="CW64" s="195"/>
      <c r="CX64" s="196"/>
      <c r="CY64" s="195"/>
      <c r="CZ64" s="196"/>
      <c r="DA64" s="121"/>
      <c r="DB64" s="197"/>
    </row>
    <row r="65" spans="4:106" x14ac:dyDescent="0.25">
      <c r="D65" s="195"/>
      <c r="E65" s="195"/>
      <c r="F65" s="196"/>
      <c r="G65" s="195"/>
      <c r="H65" s="196"/>
      <c r="I65" s="121"/>
      <c r="J65" s="197"/>
      <c r="K65" s="197"/>
      <c r="L65" s="195"/>
      <c r="M65" s="195"/>
      <c r="N65" s="196"/>
      <c r="O65" s="195"/>
      <c r="P65" s="196"/>
      <c r="Q65" s="121"/>
      <c r="R65" s="197"/>
      <c r="S65" s="197"/>
      <c r="T65" s="195"/>
      <c r="U65" s="195"/>
      <c r="V65" s="196"/>
      <c r="W65" s="195"/>
      <c r="X65" s="196"/>
      <c r="Y65" s="121"/>
      <c r="Z65" s="197"/>
      <c r="AA65" s="197"/>
      <c r="AB65" s="195"/>
      <c r="AC65" s="195"/>
      <c r="AD65" s="196"/>
      <c r="AE65" s="195"/>
      <c r="AF65" s="196"/>
      <c r="AG65" s="121"/>
      <c r="AH65" s="197"/>
      <c r="AI65" s="197"/>
      <c r="AJ65" s="195"/>
      <c r="AK65" s="195"/>
      <c r="AL65" s="196"/>
      <c r="AM65" s="195"/>
      <c r="AN65" s="196"/>
      <c r="AO65" s="121"/>
      <c r="AP65" s="197"/>
      <c r="AQ65" s="197"/>
      <c r="AR65" s="195"/>
      <c r="AS65" s="195"/>
      <c r="AT65" s="196"/>
      <c r="AU65" s="195"/>
      <c r="AV65" s="196"/>
      <c r="AW65" s="121"/>
      <c r="AX65" s="197"/>
      <c r="AY65" s="197"/>
      <c r="AZ65" s="195"/>
      <c r="BA65" s="195"/>
      <c r="BB65" s="196"/>
      <c r="BC65" s="195"/>
      <c r="BD65" s="196"/>
      <c r="BE65" s="121"/>
      <c r="BF65" s="197"/>
      <c r="BG65" s="197"/>
      <c r="BH65" s="195"/>
      <c r="BI65" s="195"/>
      <c r="BJ65" s="196"/>
      <c r="BK65" s="195"/>
      <c r="BL65" s="196"/>
      <c r="BM65" s="121"/>
      <c r="BN65" s="197"/>
      <c r="BO65" s="197"/>
      <c r="BP65" s="195"/>
      <c r="BQ65" s="195"/>
      <c r="BR65" s="196"/>
      <c r="BS65" s="195"/>
      <c r="BT65" s="196"/>
      <c r="BU65" s="121"/>
      <c r="BV65" s="197"/>
      <c r="BW65" s="197"/>
      <c r="BX65" s="195"/>
      <c r="BY65" s="195"/>
      <c r="BZ65" s="196"/>
      <c r="CA65" s="195"/>
      <c r="CB65" s="196"/>
      <c r="CC65" s="121"/>
      <c r="CD65" s="197"/>
      <c r="CE65" s="197"/>
      <c r="CF65" s="195"/>
      <c r="CG65" s="195"/>
      <c r="CH65" s="196"/>
      <c r="CI65" s="195"/>
      <c r="CJ65" s="196"/>
      <c r="CK65" s="121"/>
      <c r="CL65" s="197"/>
      <c r="CM65" s="197"/>
      <c r="CN65" s="195"/>
      <c r="CO65" s="195"/>
      <c r="CP65" s="196"/>
      <c r="CQ65" s="195"/>
      <c r="CR65" s="196"/>
      <c r="CS65" s="121"/>
      <c r="CT65" s="197"/>
      <c r="CU65" s="197"/>
      <c r="CV65" s="195"/>
      <c r="CW65" s="195"/>
      <c r="CX65" s="196"/>
      <c r="CY65" s="195"/>
      <c r="CZ65" s="196"/>
      <c r="DA65" s="121"/>
      <c r="DB65" s="197"/>
    </row>
    <row r="66" spans="4:106" x14ac:dyDescent="0.25">
      <c r="D66" s="195"/>
      <c r="E66" s="195"/>
      <c r="F66" s="196"/>
      <c r="G66" s="195"/>
      <c r="H66" s="196"/>
      <c r="I66" s="121"/>
      <c r="J66" s="197"/>
      <c r="K66" s="197"/>
      <c r="L66" s="195"/>
      <c r="M66" s="195"/>
      <c r="N66" s="196"/>
      <c r="O66" s="195"/>
      <c r="P66" s="196"/>
      <c r="Q66" s="121"/>
      <c r="R66" s="197"/>
      <c r="S66" s="197"/>
      <c r="T66" s="195"/>
      <c r="U66" s="195"/>
      <c r="V66" s="196"/>
      <c r="W66" s="195"/>
      <c r="X66" s="196"/>
      <c r="Y66" s="121"/>
      <c r="Z66" s="197"/>
      <c r="AA66" s="197"/>
      <c r="AB66" s="195"/>
      <c r="AC66" s="195"/>
      <c r="AD66" s="196"/>
      <c r="AE66" s="195"/>
      <c r="AF66" s="196"/>
      <c r="AG66" s="121"/>
      <c r="AH66" s="197"/>
      <c r="AI66" s="197"/>
      <c r="AJ66" s="195"/>
      <c r="AK66" s="195"/>
      <c r="AL66" s="196"/>
      <c r="AM66" s="195"/>
      <c r="AN66" s="196"/>
      <c r="AO66" s="121"/>
      <c r="AP66" s="197"/>
      <c r="AQ66" s="197"/>
      <c r="AR66" s="195"/>
      <c r="AS66" s="195"/>
      <c r="AT66" s="196"/>
      <c r="AU66" s="195"/>
      <c r="AV66" s="196"/>
      <c r="AW66" s="121"/>
      <c r="AX66" s="197"/>
      <c r="AY66" s="197"/>
      <c r="AZ66" s="195"/>
      <c r="BA66" s="195"/>
      <c r="BB66" s="196"/>
      <c r="BC66" s="195"/>
      <c r="BD66" s="196"/>
      <c r="BE66" s="121"/>
      <c r="BF66" s="197"/>
      <c r="BG66" s="197"/>
      <c r="BH66" s="195"/>
      <c r="BI66" s="195"/>
      <c r="BJ66" s="196"/>
      <c r="BK66" s="195"/>
      <c r="BL66" s="196"/>
      <c r="BM66" s="121"/>
      <c r="BN66" s="197"/>
      <c r="BO66" s="197"/>
      <c r="BP66" s="195"/>
      <c r="BQ66" s="195"/>
      <c r="BR66" s="196"/>
      <c r="BS66" s="195"/>
      <c r="BT66" s="196"/>
      <c r="BU66" s="121"/>
      <c r="BV66" s="197"/>
      <c r="BW66" s="197"/>
      <c r="BX66" s="195"/>
      <c r="BY66" s="195"/>
      <c r="BZ66" s="196"/>
      <c r="CA66" s="195"/>
      <c r="CB66" s="196"/>
      <c r="CC66" s="121"/>
      <c r="CD66" s="197"/>
      <c r="CE66" s="197"/>
      <c r="CF66" s="195"/>
      <c r="CG66" s="195"/>
      <c r="CH66" s="196"/>
      <c r="CI66" s="195"/>
      <c r="CJ66" s="196"/>
      <c r="CK66" s="121"/>
      <c r="CL66" s="197"/>
      <c r="CM66" s="197"/>
      <c r="CN66" s="195"/>
      <c r="CO66" s="195"/>
      <c r="CP66" s="196"/>
      <c r="CQ66" s="195"/>
      <c r="CR66" s="196"/>
      <c r="CS66" s="121"/>
      <c r="CT66" s="197"/>
      <c r="CU66" s="197"/>
      <c r="CV66" s="195"/>
      <c r="CW66" s="195"/>
      <c r="CX66" s="196"/>
      <c r="CY66" s="195"/>
      <c r="CZ66" s="196"/>
      <c r="DA66" s="121"/>
      <c r="DB66" s="197"/>
    </row>
    <row r="67" spans="4:106" x14ac:dyDescent="0.25">
      <c r="D67" s="195"/>
      <c r="E67" s="195"/>
      <c r="F67" s="196"/>
      <c r="G67" s="195"/>
      <c r="H67" s="196"/>
      <c r="I67" s="121"/>
      <c r="J67" s="197"/>
      <c r="K67" s="197"/>
      <c r="L67" s="195"/>
      <c r="M67" s="195"/>
      <c r="N67" s="196"/>
      <c r="O67" s="195"/>
      <c r="P67" s="196"/>
      <c r="Q67" s="121"/>
      <c r="R67" s="197"/>
      <c r="S67" s="197"/>
      <c r="T67" s="195"/>
      <c r="U67" s="195"/>
      <c r="V67" s="196"/>
      <c r="W67" s="195"/>
      <c r="X67" s="196"/>
      <c r="Y67" s="121"/>
      <c r="Z67" s="197"/>
      <c r="AA67" s="197"/>
      <c r="AB67" s="195"/>
      <c r="AC67" s="195"/>
      <c r="AD67" s="196"/>
      <c r="AE67" s="195"/>
      <c r="AF67" s="196"/>
      <c r="AG67" s="121"/>
      <c r="AH67" s="197"/>
      <c r="AI67" s="197"/>
      <c r="AJ67" s="195"/>
      <c r="AK67" s="195"/>
      <c r="AL67" s="196"/>
      <c r="AM67" s="195"/>
      <c r="AN67" s="196"/>
      <c r="AO67" s="121"/>
      <c r="AP67" s="197"/>
      <c r="AQ67" s="197"/>
      <c r="AR67" s="195"/>
      <c r="AS67" s="195"/>
      <c r="AT67" s="196"/>
      <c r="AU67" s="195"/>
      <c r="AV67" s="196"/>
      <c r="AW67" s="121"/>
      <c r="AX67" s="197"/>
      <c r="AY67" s="197"/>
      <c r="AZ67" s="195"/>
      <c r="BA67" s="195"/>
      <c r="BB67" s="196"/>
      <c r="BC67" s="195"/>
      <c r="BD67" s="196"/>
      <c r="BE67" s="121"/>
      <c r="BF67" s="197"/>
      <c r="BG67" s="197"/>
      <c r="BH67" s="195"/>
      <c r="BI67" s="195"/>
      <c r="BJ67" s="196"/>
      <c r="BK67" s="195"/>
      <c r="BL67" s="196"/>
      <c r="BM67" s="121"/>
      <c r="BN67" s="197"/>
      <c r="BO67" s="197"/>
      <c r="BP67" s="195"/>
      <c r="BQ67" s="195"/>
      <c r="BR67" s="196"/>
      <c r="BS67" s="195"/>
      <c r="BT67" s="196"/>
      <c r="BU67" s="121"/>
      <c r="BV67" s="197"/>
      <c r="BW67" s="197"/>
      <c r="BX67" s="195"/>
      <c r="BY67" s="195"/>
      <c r="BZ67" s="196"/>
      <c r="CA67" s="195"/>
      <c r="CB67" s="196"/>
      <c r="CC67" s="121"/>
      <c r="CD67" s="197"/>
      <c r="CE67" s="197"/>
      <c r="CF67" s="195"/>
      <c r="CG67" s="195"/>
      <c r="CH67" s="196"/>
      <c r="CI67" s="195"/>
      <c r="CJ67" s="196"/>
      <c r="CK67" s="121"/>
      <c r="CL67" s="197"/>
      <c r="CM67" s="197"/>
      <c r="CN67" s="195"/>
      <c r="CO67" s="195"/>
      <c r="CP67" s="196"/>
      <c r="CQ67" s="195"/>
      <c r="CR67" s="196"/>
      <c r="CS67" s="121"/>
      <c r="CT67" s="197"/>
      <c r="CU67" s="197"/>
      <c r="CV67" s="195"/>
      <c r="CW67" s="195"/>
      <c r="CX67" s="196"/>
      <c r="CY67" s="195"/>
      <c r="CZ67" s="196"/>
      <c r="DA67" s="121"/>
      <c r="DB67" s="197"/>
    </row>
    <row r="68" spans="4:106" x14ac:dyDescent="0.25">
      <c r="D68" s="195"/>
      <c r="E68" s="195"/>
      <c r="F68" s="196"/>
      <c r="G68" s="195"/>
      <c r="H68" s="196"/>
      <c r="I68" s="121"/>
      <c r="J68" s="197"/>
      <c r="K68" s="197"/>
      <c r="L68" s="195"/>
      <c r="M68" s="195"/>
      <c r="N68" s="196"/>
      <c r="O68" s="195"/>
      <c r="P68" s="196"/>
      <c r="Q68" s="121"/>
      <c r="R68" s="197"/>
      <c r="S68" s="197"/>
      <c r="T68" s="195"/>
      <c r="U68" s="195"/>
      <c r="V68" s="196"/>
      <c r="W68" s="195"/>
      <c r="X68" s="196"/>
      <c r="Y68" s="121"/>
      <c r="Z68" s="197"/>
      <c r="AA68" s="197"/>
      <c r="AB68" s="195"/>
      <c r="AC68" s="195"/>
      <c r="AD68" s="196"/>
      <c r="AE68" s="195"/>
      <c r="AF68" s="196"/>
      <c r="AG68" s="121"/>
      <c r="AH68" s="197"/>
      <c r="AI68" s="197"/>
      <c r="AJ68" s="195"/>
      <c r="AK68" s="195"/>
      <c r="AL68" s="196"/>
      <c r="AM68" s="195"/>
      <c r="AN68" s="196"/>
      <c r="AO68" s="121"/>
      <c r="AP68" s="197"/>
      <c r="AQ68" s="197"/>
      <c r="AR68" s="195"/>
      <c r="AS68" s="195"/>
      <c r="AT68" s="196"/>
      <c r="AU68" s="195"/>
      <c r="AV68" s="196"/>
      <c r="AW68" s="121"/>
      <c r="AX68" s="197"/>
      <c r="AY68" s="197"/>
      <c r="AZ68" s="195"/>
      <c r="BA68" s="195"/>
      <c r="BB68" s="196"/>
      <c r="BC68" s="195"/>
      <c r="BD68" s="196"/>
      <c r="BE68" s="121"/>
      <c r="BF68" s="197"/>
      <c r="BG68" s="197"/>
      <c r="BH68" s="195"/>
      <c r="BI68" s="195"/>
      <c r="BJ68" s="196"/>
      <c r="BK68" s="195"/>
      <c r="BL68" s="196"/>
      <c r="BM68" s="121"/>
      <c r="BN68" s="197"/>
      <c r="BO68" s="197"/>
      <c r="BP68" s="195"/>
      <c r="BQ68" s="195"/>
      <c r="BR68" s="196"/>
      <c r="BS68" s="195"/>
      <c r="BT68" s="196"/>
      <c r="BU68" s="121"/>
      <c r="BV68" s="197"/>
      <c r="BW68" s="197"/>
      <c r="BX68" s="195"/>
      <c r="BY68" s="195"/>
      <c r="BZ68" s="196"/>
      <c r="CA68" s="195"/>
      <c r="CB68" s="196"/>
      <c r="CC68" s="121"/>
      <c r="CD68" s="197"/>
      <c r="CE68" s="197"/>
      <c r="CF68" s="195"/>
      <c r="CG68" s="195"/>
      <c r="CH68" s="196"/>
      <c r="CI68" s="195"/>
      <c r="CJ68" s="196"/>
      <c r="CK68" s="121"/>
      <c r="CL68" s="197"/>
      <c r="CM68" s="197"/>
      <c r="CN68" s="195"/>
      <c r="CO68" s="195"/>
      <c r="CP68" s="196"/>
      <c r="CQ68" s="195"/>
      <c r="CR68" s="196"/>
      <c r="CS68" s="121"/>
      <c r="CT68" s="197"/>
      <c r="CU68" s="197"/>
      <c r="CV68" s="195"/>
      <c r="CW68" s="195"/>
      <c r="CX68" s="196"/>
      <c r="CY68" s="195"/>
      <c r="CZ68" s="196"/>
      <c r="DA68" s="121"/>
      <c r="DB68" s="197"/>
    </row>
    <row r="69" spans="4:106" x14ac:dyDescent="0.25">
      <c r="D69" s="195"/>
      <c r="E69" s="195"/>
      <c r="F69" s="196"/>
      <c r="G69" s="195"/>
      <c r="H69" s="196"/>
      <c r="I69" s="121"/>
      <c r="J69" s="197"/>
      <c r="K69" s="197"/>
      <c r="L69" s="195"/>
      <c r="M69" s="195"/>
      <c r="N69" s="196"/>
      <c r="O69" s="195"/>
      <c r="P69" s="196"/>
      <c r="Q69" s="121"/>
      <c r="R69" s="197"/>
      <c r="S69" s="197"/>
      <c r="T69" s="195"/>
      <c r="U69" s="195"/>
      <c r="V69" s="196"/>
      <c r="W69" s="195"/>
      <c r="X69" s="196"/>
      <c r="Y69" s="121"/>
      <c r="Z69" s="197"/>
      <c r="AA69" s="197"/>
      <c r="AB69" s="195"/>
      <c r="AC69" s="195"/>
      <c r="AD69" s="196"/>
      <c r="AE69" s="195"/>
      <c r="AF69" s="196"/>
      <c r="AG69" s="121"/>
      <c r="AH69" s="197"/>
      <c r="AI69" s="197"/>
      <c r="AJ69" s="195"/>
      <c r="AK69" s="195"/>
      <c r="AL69" s="196"/>
      <c r="AM69" s="195"/>
      <c r="AN69" s="196"/>
      <c r="AO69" s="121"/>
      <c r="AP69" s="197"/>
      <c r="AQ69" s="197"/>
      <c r="AR69" s="195"/>
      <c r="AS69" s="195"/>
      <c r="AT69" s="196"/>
      <c r="AU69" s="195"/>
      <c r="AV69" s="196"/>
      <c r="AW69" s="121"/>
      <c r="AX69" s="197"/>
      <c r="AY69" s="197"/>
      <c r="AZ69" s="195"/>
      <c r="BA69" s="195"/>
      <c r="BB69" s="196"/>
      <c r="BC69" s="195"/>
      <c r="BD69" s="196"/>
      <c r="BE69" s="121"/>
      <c r="BF69" s="197"/>
      <c r="BG69" s="197"/>
      <c r="BH69" s="195"/>
      <c r="BI69" s="195"/>
      <c r="BJ69" s="196"/>
      <c r="BK69" s="195"/>
      <c r="BL69" s="196"/>
      <c r="BM69" s="121"/>
      <c r="BN69" s="197"/>
      <c r="BO69" s="197"/>
      <c r="BP69" s="195"/>
      <c r="BQ69" s="195"/>
      <c r="BR69" s="196"/>
      <c r="BS69" s="195"/>
      <c r="BT69" s="196"/>
      <c r="BU69" s="121"/>
      <c r="BV69" s="197"/>
      <c r="BW69" s="197"/>
      <c r="BX69" s="195"/>
      <c r="BY69" s="195"/>
      <c r="BZ69" s="196"/>
      <c r="CA69" s="195"/>
      <c r="CB69" s="196"/>
      <c r="CC69" s="121"/>
      <c r="CD69" s="197"/>
      <c r="CE69" s="197"/>
      <c r="CF69" s="195"/>
      <c r="CG69" s="195"/>
      <c r="CH69" s="196"/>
      <c r="CI69" s="195"/>
      <c r="CJ69" s="196"/>
      <c r="CK69" s="121"/>
      <c r="CL69" s="197"/>
      <c r="CM69" s="197"/>
      <c r="CN69" s="195"/>
      <c r="CO69" s="195"/>
      <c r="CP69" s="196"/>
      <c r="CQ69" s="195"/>
      <c r="CR69" s="196"/>
      <c r="CS69" s="121"/>
      <c r="CT69" s="197"/>
      <c r="CU69" s="197"/>
      <c r="CV69" s="195"/>
      <c r="CW69" s="195"/>
      <c r="CX69" s="196"/>
      <c r="CY69" s="195"/>
      <c r="CZ69" s="196"/>
      <c r="DA69" s="121"/>
      <c r="DB69" s="197"/>
    </row>
    <row r="70" spans="4:106" x14ac:dyDescent="0.25">
      <c r="D70" s="195"/>
      <c r="E70" s="195"/>
      <c r="F70" s="196"/>
      <c r="G70" s="195"/>
      <c r="H70" s="196"/>
      <c r="I70" s="121"/>
      <c r="J70" s="197"/>
      <c r="K70" s="197"/>
      <c r="L70" s="195"/>
      <c r="M70" s="195"/>
      <c r="N70" s="196"/>
      <c r="O70" s="195"/>
      <c r="P70" s="196"/>
      <c r="Q70" s="121"/>
      <c r="R70" s="197"/>
      <c r="S70" s="197"/>
      <c r="T70" s="195"/>
      <c r="U70" s="195"/>
      <c r="V70" s="196"/>
      <c r="W70" s="195"/>
      <c r="X70" s="196"/>
      <c r="Y70" s="121"/>
      <c r="Z70" s="197"/>
      <c r="AA70" s="197"/>
      <c r="AB70" s="195"/>
      <c r="AC70" s="195"/>
      <c r="AD70" s="196"/>
      <c r="AE70" s="195"/>
      <c r="AF70" s="196"/>
      <c r="AG70" s="121"/>
      <c r="AH70" s="197"/>
      <c r="AI70" s="197"/>
      <c r="AJ70" s="195"/>
      <c r="AK70" s="195"/>
      <c r="AL70" s="196"/>
      <c r="AM70" s="195"/>
      <c r="AN70" s="196"/>
      <c r="AO70" s="121"/>
      <c r="AP70" s="197"/>
      <c r="AQ70" s="197"/>
      <c r="AR70" s="195"/>
      <c r="AS70" s="195"/>
      <c r="AT70" s="196"/>
      <c r="AU70" s="195"/>
      <c r="AV70" s="196"/>
      <c r="AW70" s="121"/>
      <c r="AX70" s="197"/>
      <c r="AY70" s="197"/>
      <c r="AZ70" s="195"/>
      <c r="BA70" s="195"/>
      <c r="BB70" s="196"/>
      <c r="BC70" s="195"/>
      <c r="BD70" s="196"/>
      <c r="BE70" s="121"/>
      <c r="BF70" s="197"/>
      <c r="BG70" s="197"/>
      <c r="BH70" s="195"/>
      <c r="BI70" s="195"/>
      <c r="BJ70" s="196"/>
      <c r="BK70" s="195"/>
      <c r="BL70" s="196"/>
      <c r="BM70" s="121"/>
      <c r="BN70" s="197"/>
      <c r="BO70" s="197"/>
      <c r="BP70" s="195"/>
      <c r="BQ70" s="195"/>
      <c r="BR70" s="196"/>
      <c r="BS70" s="195"/>
      <c r="BT70" s="196"/>
      <c r="BU70" s="121"/>
      <c r="BV70" s="197"/>
      <c r="BW70" s="197"/>
      <c r="BX70" s="195"/>
      <c r="BY70" s="195"/>
      <c r="BZ70" s="196"/>
      <c r="CA70" s="195"/>
      <c r="CB70" s="196"/>
      <c r="CC70" s="121"/>
      <c r="CD70" s="197"/>
      <c r="CE70" s="197"/>
      <c r="CF70" s="195"/>
      <c r="CG70" s="195"/>
      <c r="CH70" s="196"/>
      <c r="CI70" s="195"/>
      <c r="CJ70" s="196"/>
      <c r="CK70" s="121"/>
      <c r="CL70" s="197"/>
      <c r="CM70" s="197"/>
      <c r="CN70" s="195"/>
      <c r="CO70" s="195"/>
      <c r="CP70" s="196"/>
      <c r="CQ70" s="195"/>
      <c r="CR70" s="196"/>
      <c r="CS70" s="121"/>
      <c r="CT70" s="197"/>
      <c r="CU70" s="197"/>
      <c r="CV70" s="195"/>
      <c r="CW70" s="195"/>
      <c r="CX70" s="196"/>
      <c r="CY70" s="195"/>
      <c r="CZ70" s="196"/>
      <c r="DA70" s="121"/>
      <c r="DB70" s="197"/>
    </row>
    <row r="71" spans="4:106" x14ac:dyDescent="0.25">
      <c r="D71" s="195"/>
      <c r="E71" s="195"/>
      <c r="F71" s="196"/>
      <c r="G71" s="195"/>
      <c r="H71" s="196"/>
      <c r="I71" s="121"/>
      <c r="J71" s="197"/>
      <c r="K71" s="197"/>
      <c r="L71" s="195"/>
      <c r="M71" s="195"/>
      <c r="N71" s="196"/>
      <c r="O71" s="195"/>
      <c r="P71" s="196"/>
      <c r="Q71" s="121"/>
      <c r="R71" s="197"/>
      <c r="S71" s="197"/>
      <c r="T71" s="195"/>
      <c r="U71" s="195"/>
      <c r="V71" s="196"/>
      <c r="W71" s="195"/>
      <c r="X71" s="196"/>
      <c r="Y71" s="121"/>
      <c r="Z71" s="197"/>
      <c r="AA71" s="197"/>
      <c r="AB71" s="195"/>
      <c r="AC71" s="195"/>
      <c r="AD71" s="196"/>
      <c r="AE71" s="195"/>
      <c r="AF71" s="196"/>
      <c r="AG71" s="121"/>
      <c r="AH71" s="197"/>
      <c r="AI71" s="197"/>
      <c r="AJ71" s="195"/>
      <c r="AK71" s="195"/>
      <c r="AL71" s="196"/>
      <c r="AM71" s="195"/>
      <c r="AN71" s="196"/>
      <c r="AO71" s="121"/>
      <c r="AP71" s="197"/>
      <c r="AQ71" s="197"/>
      <c r="AR71" s="195"/>
      <c r="AS71" s="195"/>
      <c r="AT71" s="196"/>
      <c r="AU71" s="195"/>
      <c r="AV71" s="196"/>
      <c r="AW71" s="121"/>
      <c r="AX71" s="197"/>
      <c r="AY71" s="197"/>
      <c r="AZ71" s="195"/>
      <c r="BA71" s="195"/>
      <c r="BB71" s="196"/>
      <c r="BC71" s="195"/>
      <c r="BD71" s="196"/>
      <c r="BE71" s="121"/>
      <c r="BF71" s="197"/>
      <c r="BG71" s="197"/>
      <c r="BH71" s="195"/>
      <c r="BI71" s="195"/>
      <c r="BJ71" s="196"/>
      <c r="BK71" s="195"/>
      <c r="BL71" s="196"/>
      <c r="BM71" s="121"/>
      <c r="BN71" s="197"/>
      <c r="BO71" s="197"/>
      <c r="BP71" s="195"/>
      <c r="BQ71" s="195"/>
      <c r="BR71" s="196"/>
      <c r="BS71" s="195"/>
      <c r="BT71" s="196"/>
      <c r="BU71" s="121"/>
      <c r="BV71" s="197"/>
      <c r="BW71" s="197"/>
      <c r="BX71" s="195"/>
      <c r="BY71" s="195"/>
      <c r="BZ71" s="196"/>
      <c r="CA71" s="195"/>
      <c r="CB71" s="196"/>
      <c r="CC71" s="121"/>
      <c r="CD71" s="197"/>
      <c r="CE71" s="197"/>
      <c r="CF71" s="195"/>
      <c r="CG71" s="195"/>
      <c r="CH71" s="196"/>
      <c r="CI71" s="195"/>
      <c r="CJ71" s="196"/>
      <c r="CK71" s="121"/>
      <c r="CL71" s="197"/>
      <c r="CM71" s="197"/>
      <c r="CN71" s="195"/>
      <c r="CO71" s="195"/>
      <c r="CP71" s="196"/>
      <c r="CQ71" s="195"/>
      <c r="CR71" s="196"/>
      <c r="CS71" s="121"/>
      <c r="CT71" s="197"/>
      <c r="CU71" s="197"/>
      <c r="CV71" s="195"/>
      <c r="CW71" s="195"/>
      <c r="CX71" s="196"/>
      <c r="CY71" s="195"/>
      <c r="CZ71" s="196"/>
      <c r="DA71" s="121"/>
      <c r="DB71" s="197"/>
    </row>
    <row r="72" spans="4:106" x14ac:dyDescent="0.25">
      <c r="D72" s="195"/>
      <c r="E72" s="195"/>
      <c r="F72" s="196"/>
      <c r="G72" s="195"/>
      <c r="H72" s="196"/>
      <c r="I72" s="121"/>
      <c r="J72" s="197"/>
      <c r="K72" s="197"/>
      <c r="L72" s="195"/>
      <c r="M72" s="195"/>
      <c r="N72" s="196"/>
      <c r="O72" s="195"/>
      <c r="P72" s="196"/>
      <c r="Q72" s="121"/>
      <c r="R72" s="197"/>
      <c r="S72" s="197"/>
      <c r="T72" s="195"/>
      <c r="U72" s="195"/>
      <c r="V72" s="196"/>
      <c r="W72" s="195"/>
      <c r="X72" s="196"/>
      <c r="Y72" s="121"/>
      <c r="Z72" s="197"/>
      <c r="AA72" s="197"/>
      <c r="AB72" s="195"/>
      <c r="AC72" s="195"/>
      <c r="AD72" s="196"/>
      <c r="AE72" s="195"/>
      <c r="AF72" s="196"/>
      <c r="AG72" s="121"/>
      <c r="AH72" s="197"/>
      <c r="AI72" s="197"/>
      <c r="AJ72" s="195"/>
      <c r="AK72" s="195"/>
      <c r="AL72" s="196"/>
      <c r="AM72" s="195"/>
      <c r="AN72" s="196"/>
      <c r="AO72" s="121"/>
      <c r="AP72" s="197"/>
      <c r="AQ72" s="197"/>
      <c r="AR72" s="195"/>
      <c r="AS72" s="195"/>
      <c r="AT72" s="196"/>
      <c r="AU72" s="195"/>
      <c r="AV72" s="196"/>
      <c r="AW72" s="121"/>
      <c r="AX72" s="197"/>
      <c r="AY72" s="197"/>
      <c r="AZ72" s="195"/>
      <c r="BA72" s="195"/>
      <c r="BB72" s="196"/>
      <c r="BC72" s="195"/>
      <c r="BD72" s="196"/>
      <c r="BE72" s="121"/>
      <c r="BF72" s="197"/>
      <c r="BG72" s="197"/>
      <c r="BH72" s="195"/>
      <c r="BI72" s="195"/>
      <c r="BJ72" s="196"/>
      <c r="BK72" s="195"/>
      <c r="BL72" s="196"/>
      <c r="BM72" s="121"/>
      <c r="BN72" s="197"/>
      <c r="BO72" s="197"/>
      <c r="BP72" s="195"/>
      <c r="BQ72" s="195"/>
      <c r="BR72" s="196"/>
      <c r="BS72" s="195"/>
      <c r="BT72" s="196"/>
      <c r="BU72" s="121"/>
      <c r="BV72" s="197"/>
      <c r="BW72" s="197"/>
      <c r="BX72" s="195"/>
      <c r="BY72" s="195"/>
      <c r="BZ72" s="196"/>
      <c r="CA72" s="195"/>
      <c r="CB72" s="196"/>
      <c r="CC72" s="121"/>
      <c r="CD72" s="197"/>
      <c r="CE72" s="197"/>
      <c r="CF72" s="195"/>
      <c r="CG72" s="195"/>
      <c r="CH72" s="196"/>
      <c r="CI72" s="195"/>
      <c r="CJ72" s="196"/>
      <c r="CK72" s="121"/>
      <c r="CL72" s="197"/>
      <c r="CM72" s="197"/>
      <c r="CN72" s="195"/>
      <c r="CO72" s="195"/>
      <c r="CP72" s="196"/>
      <c r="CQ72" s="195"/>
      <c r="CR72" s="196"/>
      <c r="CS72" s="121"/>
      <c r="CT72" s="197"/>
      <c r="CU72" s="197"/>
      <c r="CV72" s="195"/>
      <c r="CW72" s="195"/>
      <c r="CX72" s="196"/>
      <c r="CY72" s="195"/>
      <c r="CZ72" s="196"/>
      <c r="DA72" s="121"/>
      <c r="DB72" s="197"/>
    </row>
    <row r="73" spans="4:106" x14ac:dyDescent="0.25">
      <c r="D73" s="195"/>
      <c r="E73" s="195"/>
      <c r="F73" s="196"/>
      <c r="G73" s="195"/>
      <c r="H73" s="196"/>
      <c r="I73" s="121"/>
      <c r="J73" s="197"/>
      <c r="K73" s="197"/>
      <c r="L73" s="195"/>
      <c r="M73" s="195"/>
      <c r="N73" s="196"/>
      <c r="O73" s="195"/>
      <c r="P73" s="196"/>
      <c r="Q73" s="121"/>
      <c r="R73" s="197"/>
      <c r="S73" s="197"/>
      <c r="T73" s="195"/>
      <c r="U73" s="195"/>
      <c r="V73" s="196"/>
      <c r="W73" s="195"/>
      <c r="X73" s="196"/>
      <c r="Y73" s="121"/>
      <c r="Z73" s="197"/>
      <c r="AA73" s="197"/>
      <c r="AB73" s="195"/>
      <c r="AC73" s="195"/>
      <c r="AD73" s="196"/>
      <c r="AE73" s="195"/>
      <c r="AF73" s="196"/>
      <c r="AG73" s="121"/>
      <c r="AH73" s="197"/>
      <c r="AI73" s="197"/>
      <c r="AJ73" s="195"/>
      <c r="AK73" s="195"/>
      <c r="AL73" s="196"/>
      <c r="AM73" s="195"/>
      <c r="AN73" s="196"/>
      <c r="AO73" s="121"/>
      <c r="AP73" s="197"/>
      <c r="AQ73" s="197"/>
      <c r="AR73" s="195"/>
      <c r="AS73" s="195"/>
      <c r="AT73" s="196"/>
      <c r="AU73" s="195"/>
      <c r="AV73" s="196"/>
      <c r="AW73" s="121"/>
      <c r="AX73" s="197"/>
      <c r="AY73" s="197"/>
      <c r="AZ73" s="195"/>
      <c r="BA73" s="195"/>
      <c r="BB73" s="196"/>
      <c r="BC73" s="195"/>
      <c r="BD73" s="196"/>
      <c r="BE73" s="121"/>
      <c r="BF73" s="197"/>
      <c r="BG73" s="197"/>
      <c r="BH73" s="195"/>
      <c r="BI73" s="195"/>
      <c r="BJ73" s="196"/>
      <c r="BK73" s="195"/>
      <c r="BL73" s="196"/>
      <c r="BM73" s="121"/>
      <c r="BN73" s="197"/>
      <c r="BO73" s="197"/>
      <c r="BP73" s="195"/>
      <c r="BQ73" s="195"/>
      <c r="BR73" s="196"/>
      <c r="BS73" s="195"/>
      <c r="BT73" s="196"/>
      <c r="BU73" s="121"/>
      <c r="BV73" s="197"/>
      <c r="BW73" s="197"/>
      <c r="BX73" s="195"/>
      <c r="BY73" s="195"/>
      <c r="BZ73" s="196"/>
      <c r="CA73" s="195"/>
      <c r="CB73" s="196"/>
      <c r="CC73" s="121"/>
      <c r="CD73" s="197"/>
      <c r="CE73" s="197"/>
      <c r="CF73" s="195"/>
      <c r="CG73" s="195"/>
      <c r="CH73" s="196"/>
      <c r="CI73" s="195"/>
      <c r="CJ73" s="196"/>
      <c r="CK73" s="121"/>
      <c r="CL73" s="197"/>
      <c r="CM73" s="197"/>
      <c r="CN73" s="195"/>
      <c r="CO73" s="195"/>
      <c r="CP73" s="196"/>
      <c r="CQ73" s="195"/>
      <c r="CR73" s="196"/>
      <c r="CS73" s="121"/>
      <c r="CT73" s="197"/>
      <c r="CU73" s="197"/>
      <c r="CV73" s="195"/>
      <c r="CW73" s="195"/>
      <c r="CX73" s="196"/>
      <c r="CY73" s="195"/>
      <c r="CZ73" s="196"/>
      <c r="DA73" s="121"/>
      <c r="DB73" s="197"/>
    </row>
    <row r="74" spans="4:106" x14ac:dyDescent="0.25">
      <c r="D74" s="195"/>
      <c r="E74" s="195"/>
      <c r="F74" s="196"/>
      <c r="G74" s="195"/>
      <c r="H74" s="196"/>
      <c r="I74" s="121"/>
      <c r="J74" s="197"/>
      <c r="K74" s="197"/>
      <c r="L74" s="195"/>
      <c r="M74" s="195"/>
      <c r="N74" s="196"/>
      <c r="O74" s="195"/>
      <c r="P74" s="196"/>
      <c r="Q74" s="121"/>
      <c r="R74" s="197"/>
      <c r="S74" s="197"/>
      <c r="T74" s="195"/>
      <c r="U74" s="195"/>
      <c r="V74" s="196"/>
      <c r="W74" s="195"/>
      <c r="X74" s="196"/>
      <c r="Y74" s="121"/>
      <c r="Z74" s="197"/>
      <c r="AA74" s="197"/>
      <c r="AB74" s="195"/>
      <c r="AC74" s="195"/>
      <c r="AD74" s="196"/>
      <c r="AE74" s="195"/>
      <c r="AF74" s="196"/>
      <c r="AG74" s="121"/>
      <c r="AH74" s="197"/>
      <c r="AI74" s="197"/>
      <c r="AJ74" s="195"/>
      <c r="AK74" s="195"/>
      <c r="AL74" s="196"/>
      <c r="AM74" s="195"/>
      <c r="AN74" s="196"/>
      <c r="AO74" s="121"/>
      <c r="AP74" s="197"/>
      <c r="AQ74" s="197"/>
      <c r="AR74" s="195"/>
      <c r="AS74" s="195"/>
      <c r="AT74" s="196"/>
      <c r="AU74" s="195"/>
      <c r="AV74" s="196"/>
      <c r="AW74" s="121"/>
      <c r="AX74" s="197"/>
      <c r="AY74" s="197"/>
      <c r="AZ74" s="195"/>
      <c r="BA74" s="195"/>
      <c r="BB74" s="196"/>
      <c r="BC74" s="195"/>
      <c r="BD74" s="196"/>
      <c r="BE74" s="121"/>
      <c r="BF74" s="197"/>
      <c r="BG74" s="197"/>
      <c r="BH74" s="195"/>
      <c r="BI74" s="195"/>
      <c r="BJ74" s="196"/>
      <c r="BK74" s="195"/>
      <c r="BL74" s="196"/>
      <c r="BM74" s="121"/>
      <c r="BN74" s="197"/>
      <c r="BO74" s="197"/>
      <c r="BP74" s="195"/>
      <c r="BQ74" s="195"/>
      <c r="BR74" s="196"/>
      <c r="BS74" s="195"/>
      <c r="BT74" s="196"/>
      <c r="BU74" s="121"/>
      <c r="BV74" s="197"/>
      <c r="BW74" s="197"/>
      <c r="BX74" s="195"/>
      <c r="BY74" s="195"/>
      <c r="BZ74" s="196"/>
      <c r="CA74" s="195"/>
      <c r="CB74" s="196"/>
      <c r="CC74" s="121"/>
      <c r="CD74" s="197"/>
      <c r="CE74" s="197"/>
      <c r="CF74" s="195"/>
      <c r="CG74" s="195"/>
      <c r="CH74" s="196"/>
      <c r="CI74" s="195"/>
      <c r="CJ74" s="196"/>
      <c r="CK74" s="121"/>
      <c r="CL74" s="197"/>
      <c r="CM74" s="197"/>
      <c r="CN74" s="195"/>
      <c r="CO74" s="195"/>
      <c r="CP74" s="196"/>
      <c r="CQ74" s="195"/>
      <c r="CR74" s="196"/>
      <c r="CS74" s="121"/>
      <c r="CT74" s="197"/>
      <c r="CU74" s="197"/>
      <c r="CV74" s="195"/>
      <c r="CW74" s="195"/>
      <c r="CX74" s="196"/>
      <c r="CY74" s="195"/>
      <c r="CZ74" s="196"/>
      <c r="DA74" s="121"/>
      <c r="DB74" s="197"/>
    </row>
    <row r="75" spans="4:106" x14ac:dyDescent="0.25">
      <c r="D75" s="195"/>
      <c r="E75" s="195"/>
      <c r="F75" s="196"/>
      <c r="G75" s="195"/>
      <c r="H75" s="196"/>
      <c r="I75" s="121"/>
      <c r="J75" s="197"/>
      <c r="K75" s="197"/>
      <c r="L75" s="195"/>
      <c r="M75" s="195"/>
      <c r="N75" s="196"/>
      <c r="O75" s="195"/>
      <c r="P75" s="196"/>
      <c r="Q75" s="121"/>
      <c r="R75" s="197"/>
      <c r="S75" s="197"/>
      <c r="T75" s="195"/>
      <c r="U75" s="195"/>
      <c r="V75" s="196"/>
      <c r="W75" s="195"/>
      <c r="X75" s="196"/>
      <c r="Y75" s="121"/>
      <c r="Z75" s="197"/>
      <c r="AA75" s="197"/>
      <c r="AB75" s="195"/>
      <c r="AC75" s="195"/>
      <c r="AD75" s="196"/>
      <c r="AE75" s="195"/>
      <c r="AF75" s="196"/>
      <c r="AG75" s="121"/>
      <c r="AH75" s="197"/>
      <c r="AI75" s="197"/>
      <c r="AJ75" s="195"/>
      <c r="AK75" s="195"/>
      <c r="AL75" s="196"/>
      <c r="AM75" s="195"/>
      <c r="AN75" s="196"/>
      <c r="AO75" s="121"/>
      <c r="AP75" s="197"/>
      <c r="AQ75" s="197"/>
      <c r="AR75" s="195"/>
      <c r="AS75" s="195"/>
      <c r="AT75" s="196"/>
      <c r="AU75" s="195"/>
      <c r="AV75" s="196"/>
      <c r="AW75" s="121"/>
      <c r="AX75" s="197"/>
      <c r="AY75" s="197"/>
      <c r="AZ75" s="195"/>
      <c r="BA75" s="195"/>
      <c r="BB75" s="196"/>
      <c r="BC75" s="195"/>
      <c r="BD75" s="196"/>
      <c r="BE75" s="121"/>
      <c r="BF75" s="197"/>
      <c r="BG75" s="197"/>
      <c r="BH75" s="195"/>
      <c r="BI75" s="195"/>
      <c r="BJ75" s="196"/>
      <c r="BK75" s="195"/>
      <c r="BL75" s="196"/>
      <c r="BM75" s="121"/>
      <c r="BN75" s="197"/>
      <c r="BO75" s="197"/>
      <c r="BP75" s="195"/>
      <c r="BQ75" s="195"/>
      <c r="BR75" s="196"/>
      <c r="BS75" s="195"/>
      <c r="BT75" s="196"/>
      <c r="BU75" s="121"/>
      <c r="BV75" s="197"/>
      <c r="BW75" s="197"/>
      <c r="BX75" s="195"/>
      <c r="BY75" s="195"/>
      <c r="BZ75" s="196"/>
      <c r="CA75" s="195"/>
      <c r="CB75" s="196"/>
      <c r="CC75" s="121"/>
      <c r="CD75" s="197"/>
      <c r="CE75" s="197"/>
      <c r="CF75" s="195"/>
      <c r="CG75" s="195"/>
      <c r="CH75" s="196"/>
      <c r="CI75" s="195"/>
      <c r="CJ75" s="196"/>
      <c r="CK75" s="121"/>
      <c r="CL75" s="197"/>
      <c r="CM75" s="197"/>
      <c r="CN75" s="195"/>
      <c r="CO75" s="195"/>
      <c r="CP75" s="196"/>
      <c r="CQ75" s="195"/>
      <c r="CR75" s="196"/>
      <c r="CS75" s="121"/>
      <c r="CT75" s="197"/>
      <c r="CU75" s="197"/>
      <c r="CV75" s="195"/>
      <c r="CW75" s="195"/>
      <c r="CX75" s="196"/>
      <c r="CY75" s="195"/>
      <c r="CZ75" s="196"/>
      <c r="DA75" s="121"/>
      <c r="DB75" s="197"/>
    </row>
    <row r="76" spans="4:106" x14ac:dyDescent="0.25">
      <c r="D76" s="195"/>
      <c r="E76" s="195"/>
      <c r="F76" s="196"/>
      <c r="G76" s="195"/>
      <c r="H76" s="196"/>
      <c r="I76" s="121"/>
      <c r="J76" s="197"/>
      <c r="K76" s="197"/>
      <c r="L76" s="195"/>
      <c r="M76" s="195"/>
      <c r="N76" s="196"/>
      <c r="O76" s="195"/>
      <c r="P76" s="196"/>
      <c r="Q76" s="121"/>
      <c r="R76" s="197"/>
      <c r="S76" s="197"/>
      <c r="T76" s="195"/>
      <c r="U76" s="195"/>
      <c r="V76" s="196"/>
      <c r="W76" s="195"/>
      <c r="X76" s="196"/>
      <c r="Y76" s="121"/>
      <c r="Z76" s="197"/>
      <c r="AA76" s="197"/>
      <c r="AB76" s="195"/>
      <c r="AC76" s="195"/>
      <c r="AD76" s="196"/>
      <c r="AE76" s="195"/>
      <c r="AF76" s="196"/>
      <c r="AG76" s="121"/>
      <c r="AH76" s="197"/>
      <c r="AI76" s="197"/>
      <c r="AJ76" s="195"/>
      <c r="AK76" s="195"/>
      <c r="AL76" s="196"/>
      <c r="AM76" s="195"/>
      <c r="AN76" s="196"/>
      <c r="AO76" s="121"/>
      <c r="AP76" s="197"/>
      <c r="AQ76" s="197"/>
      <c r="AR76" s="195"/>
      <c r="AS76" s="195"/>
      <c r="AT76" s="196"/>
      <c r="AU76" s="195"/>
      <c r="AV76" s="196"/>
      <c r="AW76" s="121"/>
      <c r="AX76" s="197"/>
      <c r="AY76" s="197"/>
      <c r="AZ76" s="195"/>
      <c r="BA76" s="195"/>
      <c r="BB76" s="196"/>
      <c r="BC76" s="195"/>
      <c r="BD76" s="196"/>
      <c r="BE76" s="121"/>
      <c r="BF76" s="197"/>
      <c r="BG76" s="197"/>
      <c r="BH76" s="195"/>
      <c r="BI76" s="195"/>
      <c r="BJ76" s="196"/>
      <c r="BK76" s="195"/>
      <c r="BL76" s="196"/>
      <c r="BM76" s="121"/>
      <c r="BN76" s="197"/>
      <c r="BO76" s="197"/>
      <c r="BP76" s="195"/>
      <c r="BQ76" s="195"/>
      <c r="BR76" s="196"/>
      <c r="BS76" s="195"/>
      <c r="BT76" s="196"/>
      <c r="BU76" s="121"/>
      <c r="BV76" s="197"/>
      <c r="BW76" s="197"/>
      <c r="BX76" s="195"/>
      <c r="BY76" s="195"/>
      <c r="BZ76" s="196"/>
      <c r="CA76" s="195"/>
      <c r="CB76" s="196"/>
      <c r="CC76" s="121"/>
      <c r="CD76" s="197"/>
      <c r="CE76" s="197"/>
      <c r="CF76" s="195"/>
      <c r="CG76" s="195"/>
      <c r="CH76" s="196"/>
      <c r="CI76" s="195"/>
      <c r="CJ76" s="196"/>
      <c r="CK76" s="121"/>
      <c r="CL76" s="197"/>
      <c r="CM76" s="197"/>
      <c r="CN76" s="195"/>
      <c r="CO76" s="195"/>
      <c r="CP76" s="196"/>
      <c r="CQ76" s="195"/>
      <c r="CR76" s="196"/>
      <c r="CS76" s="121"/>
      <c r="CT76" s="197"/>
      <c r="CU76" s="197"/>
      <c r="CV76" s="195"/>
      <c r="CW76" s="195"/>
      <c r="CX76" s="196"/>
      <c r="CY76" s="195"/>
      <c r="CZ76" s="196"/>
      <c r="DA76" s="121"/>
      <c r="DB76" s="197"/>
    </row>
    <row r="77" spans="4:106" x14ac:dyDescent="0.25">
      <c r="D77" s="195"/>
      <c r="E77" s="195"/>
      <c r="F77" s="196"/>
      <c r="G77" s="195"/>
      <c r="H77" s="196"/>
      <c r="I77" s="121"/>
      <c r="J77" s="197"/>
      <c r="K77" s="197"/>
      <c r="L77" s="195"/>
      <c r="M77" s="195"/>
      <c r="N77" s="196"/>
      <c r="O77" s="195"/>
      <c r="P77" s="196"/>
      <c r="Q77" s="121"/>
      <c r="R77" s="197"/>
      <c r="S77" s="197"/>
      <c r="T77" s="195"/>
      <c r="U77" s="195"/>
      <c r="V77" s="196"/>
      <c r="W77" s="195"/>
      <c r="X77" s="196"/>
      <c r="Y77" s="121"/>
      <c r="Z77" s="197"/>
      <c r="AA77" s="197"/>
      <c r="AB77" s="195"/>
      <c r="AC77" s="195"/>
      <c r="AD77" s="196"/>
      <c r="AE77" s="195"/>
      <c r="AF77" s="196"/>
      <c r="AG77" s="121"/>
      <c r="AH77" s="197"/>
      <c r="AI77" s="197"/>
      <c r="AJ77" s="195"/>
      <c r="AK77" s="195"/>
      <c r="AL77" s="196"/>
      <c r="AM77" s="195"/>
      <c r="AN77" s="196"/>
      <c r="AO77" s="121"/>
      <c r="AP77" s="197"/>
      <c r="AQ77" s="197"/>
      <c r="AR77" s="195"/>
      <c r="AS77" s="195"/>
      <c r="AT77" s="196"/>
      <c r="AU77" s="195"/>
      <c r="AV77" s="196"/>
      <c r="AW77" s="121"/>
      <c r="AX77" s="197"/>
      <c r="AY77" s="197"/>
      <c r="AZ77" s="195"/>
      <c r="BA77" s="195"/>
      <c r="BB77" s="196"/>
      <c r="BC77" s="195"/>
      <c r="BD77" s="196"/>
      <c r="BE77" s="121"/>
      <c r="BF77" s="197"/>
      <c r="BG77" s="197"/>
      <c r="BH77" s="195"/>
      <c r="BI77" s="195"/>
      <c r="BJ77" s="196"/>
      <c r="BK77" s="195"/>
      <c r="BL77" s="196"/>
      <c r="BM77" s="121"/>
      <c r="BN77" s="197"/>
      <c r="BO77" s="197"/>
      <c r="BP77" s="195"/>
      <c r="BQ77" s="195"/>
      <c r="BR77" s="196"/>
      <c r="BS77" s="195"/>
      <c r="BT77" s="196"/>
      <c r="BU77" s="121"/>
      <c r="BV77" s="197"/>
      <c r="BW77" s="197"/>
      <c r="BX77" s="195"/>
      <c r="BY77" s="195"/>
      <c r="BZ77" s="196"/>
      <c r="CA77" s="195"/>
      <c r="CB77" s="196"/>
      <c r="CC77" s="121"/>
      <c r="CD77" s="197"/>
      <c r="CE77" s="197"/>
      <c r="CF77" s="195"/>
      <c r="CG77" s="195"/>
      <c r="CH77" s="196"/>
      <c r="CI77" s="195"/>
      <c r="CJ77" s="196"/>
      <c r="CK77" s="121"/>
      <c r="CL77" s="197"/>
      <c r="CM77" s="197"/>
      <c r="CN77" s="195"/>
      <c r="CO77" s="195"/>
      <c r="CP77" s="196"/>
      <c r="CQ77" s="195"/>
      <c r="CR77" s="196"/>
      <c r="CS77" s="121"/>
      <c r="CT77" s="197"/>
      <c r="CU77" s="197"/>
      <c r="CV77" s="195"/>
      <c r="CW77" s="195"/>
      <c r="CX77" s="196"/>
      <c r="CY77" s="195"/>
      <c r="CZ77" s="196"/>
      <c r="DA77" s="121"/>
      <c r="DB77" s="197"/>
    </row>
    <row r="78" spans="4:106" x14ac:dyDescent="0.25">
      <c r="D78" s="195"/>
      <c r="E78" s="195"/>
      <c r="F78" s="196"/>
      <c r="G78" s="195"/>
      <c r="H78" s="196"/>
      <c r="I78" s="121"/>
      <c r="J78" s="197"/>
      <c r="K78" s="197"/>
      <c r="L78" s="195"/>
      <c r="M78" s="195"/>
      <c r="N78" s="196"/>
      <c r="O78" s="195"/>
      <c r="P78" s="196"/>
      <c r="Q78" s="121"/>
      <c r="R78" s="197"/>
      <c r="S78" s="197"/>
      <c r="T78" s="195"/>
      <c r="U78" s="195"/>
      <c r="V78" s="196"/>
      <c r="W78" s="195"/>
      <c r="X78" s="196"/>
      <c r="Y78" s="121"/>
      <c r="Z78" s="197"/>
      <c r="AA78" s="197"/>
      <c r="AB78" s="195"/>
      <c r="AC78" s="195"/>
      <c r="AD78" s="196"/>
      <c r="AE78" s="195"/>
      <c r="AF78" s="196"/>
      <c r="AG78" s="121"/>
      <c r="AH78" s="197"/>
      <c r="AI78" s="197"/>
      <c r="AJ78" s="195"/>
      <c r="AK78" s="195"/>
      <c r="AL78" s="196"/>
      <c r="AM78" s="195"/>
      <c r="AN78" s="196"/>
      <c r="AO78" s="121"/>
      <c r="AP78" s="197"/>
      <c r="AQ78" s="197"/>
      <c r="AR78" s="195"/>
      <c r="AS78" s="195"/>
      <c r="AT78" s="196"/>
      <c r="AU78" s="195"/>
      <c r="AV78" s="196"/>
      <c r="AW78" s="121"/>
      <c r="AX78" s="197"/>
      <c r="AY78" s="197"/>
      <c r="AZ78" s="195"/>
      <c r="BA78" s="195"/>
      <c r="BB78" s="196"/>
      <c r="BC78" s="195"/>
      <c r="BD78" s="196"/>
      <c r="BE78" s="121"/>
      <c r="BF78" s="197"/>
      <c r="BG78" s="197"/>
      <c r="BH78" s="195"/>
      <c r="BI78" s="195"/>
      <c r="BJ78" s="196"/>
      <c r="BK78" s="195"/>
      <c r="BL78" s="196"/>
      <c r="BM78" s="121"/>
      <c r="BN78" s="197"/>
      <c r="BO78" s="197"/>
      <c r="BP78" s="195"/>
      <c r="BQ78" s="195"/>
      <c r="BR78" s="196"/>
      <c r="BS78" s="195"/>
      <c r="BT78" s="196"/>
      <c r="BU78" s="121"/>
      <c r="BV78" s="197"/>
      <c r="BW78" s="197"/>
      <c r="BX78" s="195"/>
      <c r="BY78" s="195"/>
      <c r="BZ78" s="196"/>
      <c r="CA78" s="195"/>
      <c r="CB78" s="196"/>
      <c r="CC78" s="121"/>
      <c r="CD78" s="197"/>
      <c r="CE78" s="197"/>
      <c r="CF78" s="195"/>
      <c r="CG78" s="195"/>
      <c r="CH78" s="196"/>
      <c r="CI78" s="195"/>
      <c r="CJ78" s="196"/>
      <c r="CK78" s="121"/>
      <c r="CL78" s="197"/>
      <c r="CM78" s="197"/>
      <c r="CN78" s="195"/>
      <c r="CO78" s="195"/>
      <c r="CP78" s="196"/>
      <c r="CQ78" s="195"/>
      <c r="CR78" s="196"/>
      <c r="CS78" s="121"/>
      <c r="CT78" s="197"/>
      <c r="CU78" s="197"/>
      <c r="CV78" s="195"/>
      <c r="CW78" s="195"/>
      <c r="CX78" s="196"/>
      <c r="CY78" s="195"/>
      <c r="CZ78" s="196"/>
      <c r="DA78" s="121"/>
      <c r="DB78" s="197"/>
    </row>
    <row r="79" spans="4:106" x14ac:dyDescent="0.25">
      <c r="D79" s="195"/>
      <c r="E79" s="195"/>
      <c r="F79" s="196"/>
      <c r="G79" s="195"/>
      <c r="H79" s="196"/>
      <c r="I79" s="121"/>
      <c r="J79" s="197"/>
      <c r="K79" s="197"/>
      <c r="L79" s="195"/>
      <c r="M79" s="195"/>
      <c r="N79" s="196"/>
      <c r="O79" s="195"/>
      <c r="P79" s="196"/>
      <c r="Q79" s="121"/>
      <c r="R79" s="197"/>
      <c r="S79" s="197"/>
      <c r="T79" s="195"/>
      <c r="U79" s="195"/>
      <c r="V79" s="196"/>
      <c r="W79" s="195"/>
      <c r="X79" s="196"/>
      <c r="Y79" s="121"/>
      <c r="Z79" s="197"/>
      <c r="AA79" s="197"/>
      <c r="AB79" s="195"/>
      <c r="AC79" s="195"/>
      <c r="AD79" s="196"/>
      <c r="AE79" s="195"/>
      <c r="AF79" s="196"/>
      <c r="AG79" s="121"/>
      <c r="AH79" s="197"/>
      <c r="AI79" s="197"/>
      <c r="AJ79" s="195"/>
      <c r="AK79" s="195"/>
      <c r="AL79" s="196"/>
      <c r="AM79" s="195"/>
      <c r="AN79" s="196"/>
      <c r="AO79" s="121"/>
      <c r="AP79" s="197"/>
      <c r="AQ79" s="197"/>
      <c r="AR79" s="195"/>
      <c r="AS79" s="195"/>
      <c r="AT79" s="196"/>
      <c r="AU79" s="195"/>
      <c r="AV79" s="196"/>
      <c r="AW79" s="121"/>
      <c r="AX79" s="197"/>
      <c r="AY79" s="197"/>
      <c r="AZ79" s="195"/>
      <c r="BA79" s="195"/>
      <c r="BB79" s="196"/>
      <c r="BC79" s="195"/>
      <c r="BD79" s="196"/>
      <c r="BE79" s="121"/>
      <c r="BF79" s="197"/>
      <c r="BG79" s="197"/>
      <c r="BH79" s="195"/>
      <c r="BI79" s="195"/>
      <c r="BJ79" s="196"/>
      <c r="BK79" s="195"/>
      <c r="BL79" s="196"/>
      <c r="BM79" s="121"/>
      <c r="BN79" s="197"/>
      <c r="BO79" s="197"/>
      <c r="BP79" s="195"/>
      <c r="BQ79" s="195"/>
      <c r="BR79" s="196"/>
      <c r="BS79" s="195"/>
      <c r="BT79" s="196"/>
      <c r="BU79" s="121"/>
      <c r="BV79" s="197"/>
      <c r="BW79" s="197"/>
      <c r="BX79" s="195"/>
      <c r="BY79" s="195"/>
      <c r="BZ79" s="196"/>
      <c r="CA79" s="195"/>
      <c r="CB79" s="196"/>
      <c r="CC79" s="121"/>
      <c r="CD79" s="197"/>
      <c r="CE79" s="197"/>
      <c r="CF79" s="195"/>
      <c r="CG79" s="195"/>
      <c r="CH79" s="196"/>
      <c r="CI79" s="195"/>
      <c r="CJ79" s="196"/>
      <c r="CK79" s="121"/>
      <c r="CL79" s="197"/>
      <c r="CM79" s="197"/>
      <c r="CN79" s="195"/>
      <c r="CO79" s="195"/>
      <c r="CP79" s="196"/>
      <c r="CQ79" s="195"/>
      <c r="CR79" s="196"/>
      <c r="CS79" s="121"/>
      <c r="CT79" s="197"/>
      <c r="CU79" s="197"/>
      <c r="CV79" s="195"/>
      <c r="CW79" s="195"/>
      <c r="CX79" s="196"/>
      <c r="CY79" s="195"/>
      <c r="CZ79" s="196"/>
      <c r="DA79" s="121"/>
      <c r="DB79" s="197"/>
    </row>
    <row r="80" spans="4:106" x14ac:dyDescent="0.25">
      <c r="D80" s="195"/>
      <c r="E80" s="195"/>
      <c r="F80" s="196"/>
      <c r="G80" s="195"/>
      <c r="H80" s="196"/>
      <c r="I80" s="121"/>
      <c r="J80" s="197"/>
      <c r="K80" s="197"/>
      <c r="L80" s="195"/>
      <c r="M80" s="195"/>
      <c r="N80" s="196"/>
      <c r="O80" s="195"/>
      <c r="P80" s="196"/>
      <c r="Q80" s="121"/>
      <c r="R80" s="197"/>
      <c r="S80" s="197"/>
      <c r="T80" s="195"/>
      <c r="U80" s="195"/>
      <c r="V80" s="196"/>
      <c r="W80" s="195"/>
      <c r="X80" s="196"/>
      <c r="Y80" s="121"/>
      <c r="Z80" s="197"/>
      <c r="AA80" s="197"/>
      <c r="AB80" s="195"/>
      <c r="AC80" s="195"/>
      <c r="AD80" s="196"/>
      <c r="AE80" s="195"/>
      <c r="AF80" s="196"/>
      <c r="AG80" s="121"/>
      <c r="AH80" s="197"/>
      <c r="AI80" s="197"/>
      <c r="AJ80" s="195"/>
      <c r="AK80" s="195"/>
      <c r="AL80" s="196"/>
      <c r="AM80" s="195"/>
      <c r="AN80" s="196"/>
      <c r="AO80" s="121"/>
      <c r="AP80" s="197"/>
      <c r="AQ80" s="197"/>
      <c r="AR80" s="195"/>
      <c r="AS80" s="195"/>
      <c r="AT80" s="196"/>
      <c r="AU80" s="195"/>
      <c r="AV80" s="196"/>
      <c r="AW80" s="121"/>
      <c r="AX80" s="197"/>
      <c r="AY80" s="197"/>
      <c r="AZ80" s="195"/>
      <c r="BA80" s="195"/>
      <c r="BB80" s="196"/>
      <c r="BC80" s="195"/>
      <c r="BD80" s="196"/>
      <c r="BE80" s="121"/>
      <c r="BF80" s="197"/>
      <c r="BG80" s="197"/>
      <c r="BH80" s="195"/>
      <c r="BI80" s="195"/>
      <c r="BJ80" s="196"/>
      <c r="BK80" s="195"/>
      <c r="BL80" s="196"/>
      <c r="BM80" s="121"/>
      <c r="BN80" s="197"/>
      <c r="BO80" s="197"/>
      <c r="BP80" s="195"/>
      <c r="BQ80" s="195"/>
      <c r="BR80" s="196"/>
      <c r="BS80" s="195"/>
      <c r="BT80" s="196"/>
      <c r="BU80" s="121"/>
      <c r="BV80" s="197"/>
      <c r="BW80" s="197"/>
      <c r="BX80" s="195"/>
      <c r="BY80" s="195"/>
      <c r="BZ80" s="196"/>
      <c r="CA80" s="195"/>
      <c r="CB80" s="196"/>
      <c r="CC80" s="121"/>
      <c r="CD80" s="197"/>
      <c r="CE80" s="197"/>
      <c r="CF80" s="195"/>
      <c r="CG80" s="195"/>
      <c r="CH80" s="196"/>
      <c r="CI80" s="195"/>
      <c r="CJ80" s="196"/>
      <c r="CK80" s="121"/>
      <c r="CL80" s="197"/>
      <c r="CM80" s="197"/>
      <c r="CN80" s="195"/>
      <c r="CO80" s="195"/>
      <c r="CP80" s="196"/>
      <c r="CQ80" s="195"/>
      <c r="CR80" s="196"/>
      <c r="CS80" s="121"/>
      <c r="CT80" s="197"/>
      <c r="CU80" s="197"/>
      <c r="CV80" s="195"/>
      <c r="CW80" s="195"/>
      <c r="CX80" s="196"/>
      <c r="CY80" s="195"/>
      <c r="CZ80" s="196"/>
      <c r="DA80" s="121"/>
      <c r="DB80" s="197"/>
    </row>
    <row r="81" spans="4:106" x14ac:dyDescent="0.25">
      <c r="D81" s="195"/>
      <c r="E81" s="195"/>
      <c r="F81" s="196"/>
      <c r="G81" s="195"/>
      <c r="H81" s="196"/>
      <c r="I81" s="121"/>
      <c r="J81" s="197"/>
      <c r="K81" s="197"/>
      <c r="L81" s="195"/>
      <c r="M81" s="195"/>
      <c r="N81" s="196"/>
      <c r="O81" s="195"/>
      <c r="P81" s="196"/>
      <c r="Q81" s="121"/>
      <c r="R81" s="197"/>
      <c r="S81" s="197"/>
      <c r="T81" s="195"/>
      <c r="U81" s="195"/>
      <c r="V81" s="196"/>
      <c r="W81" s="195"/>
      <c r="X81" s="196"/>
      <c r="Y81" s="121"/>
      <c r="Z81" s="197"/>
      <c r="AA81" s="197"/>
      <c r="AB81" s="195"/>
      <c r="AC81" s="195"/>
      <c r="AD81" s="196"/>
      <c r="AE81" s="195"/>
      <c r="AF81" s="196"/>
      <c r="AG81" s="121"/>
      <c r="AH81" s="197"/>
      <c r="AI81" s="197"/>
      <c r="AJ81" s="195"/>
      <c r="AK81" s="195"/>
      <c r="AL81" s="196"/>
      <c r="AM81" s="195"/>
      <c r="AN81" s="196"/>
      <c r="AO81" s="121"/>
      <c r="AP81" s="197"/>
      <c r="AQ81" s="197"/>
      <c r="AR81" s="195"/>
      <c r="AS81" s="195"/>
      <c r="AT81" s="196"/>
      <c r="AU81" s="195"/>
      <c r="AV81" s="196"/>
      <c r="AW81" s="121"/>
      <c r="AX81" s="197"/>
      <c r="AY81" s="197"/>
      <c r="AZ81" s="195"/>
      <c r="BA81" s="195"/>
      <c r="BB81" s="196"/>
      <c r="BC81" s="195"/>
      <c r="BD81" s="196"/>
      <c r="BE81" s="121"/>
      <c r="BF81" s="197"/>
      <c r="BG81" s="197"/>
      <c r="BH81" s="195"/>
      <c r="BI81" s="195"/>
      <c r="BJ81" s="196"/>
      <c r="BK81" s="195"/>
      <c r="BL81" s="196"/>
      <c r="BM81" s="121"/>
      <c r="BN81" s="197"/>
      <c r="BO81" s="197"/>
      <c r="BP81" s="195"/>
      <c r="BQ81" s="195"/>
      <c r="BR81" s="196"/>
      <c r="BS81" s="195"/>
      <c r="BT81" s="196"/>
      <c r="BU81" s="121"/>
      <c r="BV81" s="197"/>
      <c r="BW81" s="197"/>
      <c r="BX81" s="195"/>
      <c r="BY81" s="195"/>
      <c r="BZ81" s="196"/>
      <c r="CA81" s="195"/>
      <c r="CB81" s="196"/>
      <c r="CC81" s="121"/>
      <c r="CD81" s="197"/>
      <c r="CE81" s="197"/>
      <c r="CF81" s="195"/>
      <c r="CG81" s="195"/>
      <c r="CH81" s="196"/>
      <c r="CI81" s="195"/>
      <c r="CJ81" s="196"/>
      <c r="CK81" s="121"/>
      <c r="CL81" s="197"/>
      <c r="CM81" s="197"/>
      <c r="CN81" s="195"/>
      <c r="CO81" s="195"/>
      <c r="CP81" s="196"/>
      <c r="CQ81" s="195"/>
      <c r="CR81" s="196"/>
      <c r="CS81" s="121"/>
      <c r="CT81" s="197"/>
      <c r="CU81" s="197"/>
      <c r="CV81" s="195"/>
      <c r="CW81" s="195"/>
      <c r="CX81" s="196"/>
      <c r="CY81" s="195"/>
      <c r="CZ81" s="196"/>
      <c r="DA81" s="121"/>
      <c r="DB81" s="197"/>
    </row>
    <row r="82" spans="4:106" x14ac:dyDescent="0.25">
      <c r="D82" s="195"/>
      <c r="E82" s="195"/>
      <c r="F82" s="196"/>
      <c r="G82" s="195"/>
      <c r="H82" s="196"/>
      <c r="I82" s="121"/>
      <c r="J82" s="197"/>
      <c r="K82" s="197"/>
      <c r="L82" s="195"/>
      <c r="M82" s="195"/>
      <c r="N82" s="196"/>
      <c r="O82" s="195"/>
      <c r="P82" s="196"/>
      <c r="Q82" s="121"/>
      <c r="R82" s="197"/>
      <c r="S82" s="197"/>
      <c r="T82" s="195"/>
      <c r="U82" s="195"/>
      <c r="V82" s="196"/>
      <c r="W82" s="195"/>
      <c r="X82" s="196"/>
      <c r="Y82" s="121"/>
      <c r="Z82" s="197"/>
      <c r="AA82" s="197"/>
      <c r="AB82" s="195"/>
      <c r="AC82" s="195"/>
      <c r="AD82" s="196"/>
      <c r="AE82" s="195"/>
      <c r="AF82" s="196"/>
      <c r="AG82" s="121"/>
      <c r="AH82" s="197"/>
      <c r="AI82" s="197"/>
      <c r="AJ82" s="195"/>
      <c r="AK82" s="195"/>
      <c r="AL82" s="196"/>
      <c r="AM82" s="195"/>
      <c r="AN82" s="196"/>
      <c r="AO82" s="121"/>
      <c r="AP82" s="197"/>
      <c r="AQ82" s="197"/>
      <c r="AR82" s="195"/>
      <c r="AS82" s="195"/>
      <c r="AT82" s="196"/>
      <c r="AU82" s="195"/>
      <c r="AV82" s="196"/>
      <c r="AW82" s="121"/>
      <c r="AX82" s="197"/>
      <c r="AY82" s="197"/>
      <c r="AZ82" s="195"/>
      <c r="BA82" s="195"/>
      <c r="BB82" s="196"/>
      <c r="BC82" s="195"/>
      <c r="BD82" s="196"/>
      <c r="BE82" s="121"/>
      <c r="BF82" s="197"/>
      <c r="BG82" s="197"/>
      <c r="BH82" s="195"/>
      <c r="BI82" s="195"/>
      <c r="BJ82" s="196"/>
      <c r="BK82" s="195"/>
      <c r="BL82" s="196"/>
      <c r="BM82" s="121"/>
      <c r="BN82" s="197"/>
      <c r="BO82" s="197"/>
      <c r="BP82" s="195"/>
      <c r="BQ82" s="195"/>
      <c r="BR82" s="196"/>
      <c r="BS82" s="195"/>
      <c r="BT82" s="196"/>
      <c r="BU82" s="121"/>
      <c r="BV82" s="197"/>
      <c r="BW82" s="197"/>
      <c r="BX82" s="195"/>
      <c r="BY82" s="195"/>
      <c r="BZ82" s="196"/>
      <c r="CA82" s="195"/>
      <c r="CB82" s="196"/>
      <c r="CC82" s="121"/>
      <c r="CD82" s="197"/>
      <c r="CE82" s="197"/>
      <c r="CF82" s="195"/>
      <c r="CG82" s="195"/>
      <c r="CH82" s="196"/>
      <c r="CI82" s="195"/>
      <c r="CJ82" s="196"/>
      <c r="CK82" s="121"/>
      <c r="CL82" s="197"/>
      <c r="CM82" s="197"/>
      <c r="CN82" s="195"/>
      <c r="CO82" s="195"/>
      <c r="CP82" s="196"/>
      <c r="CQ82" s="195"/>
      <c r="CR82" s="196"/>
      <c r="CS82" s="121"/>
      <c r="CT82" s="197"/>
      <c r="CU82" s="197"/>
      <c r="CV82" s="195"/>
      <c r="CW82" s="195"/>
      <c r="CX82" s="196"/>
      <c r="CY82" s="195"/>
      <c r="CZ82" s="196"/>
      <c r="DA82" s="121"/>
      <c r="DB82" s="197"/>
    </row>
    <row r="83" spans="4:106" x14ac:dyDescent="0.25">
      <c r="D83" s="195"/>
      <c r="E83" s="195"/>
      <c r="F83" s="196"/>
      <c r="G83" s="195"/>
      <c r="H83" s="196"/>
      <c r="I83" s="121"/>
      <c r="J83" s="197"/>
      <c r="K83" s="197"/>
      <c r="L83" s="195"/>
      <c r="M83" s="195"/>
      <c r="N83" s="196"/>
      <c r="O83" s="195"/>
      <c r="P83" s="196"/>
      <c r="Q83" s="121"/>
      <c r="R83" s="197"/>
      <c r="S83" s="197"/>
      <c r="T83" s="195"/>
      <c r="U83" s="195"/>
      <c r="V83" s="196"/>
      <c r="W83" s="195"/>
      <c r="X83" s="196"/>
      <c r="Y83" s="121"/>
      <c r="Z83" s="197"/>
      <c r="AA83" s="197"/>
      <c r="AB83" s="195"/>
      <c r="AC83" s="195"/>
      <c r="AD83" s="196"/>
      <c r="AE83" s="195"/>
      <c r="AF83" s="196"/>
      <c r="AG83" s="121"/>
      <c r="AH83" s="197"/>
      <c r="AI83" s="197"/>
      <c r="AJ83" s="195"/>
      <c r="AK83" s="195"/>
      <c r="AL83" s="196"/>
      <c r="AM83" s="195"/>
      <c r="AN83" s="196"/>
      <c r="AO83" s="121"/>
      <c r="AP83" s="197"/>
      <c r="AQ83" s="197"/>
      <c r="AR83" s="195"/>
      <c r="AS83" s="195"/>
      <c r="AT83" s="196"/>
      <c r="AU83" s="195"/>
      <c r="AV83" s="196"/>
      <c r="AW83" s="121"/>
      <c r="AX83" s="197"/>
      <c r="AY83" s="197"/>
      <c r="AZ83" s="195"/>
      <c r="BA83" s="195"/>
      <c r="BB83" s="196"/>
      <c r="BC83" s="195"/>
      <c r="BD83" s="196"/>
      <c r="BE83" s="121"/>
      <c r="BF83" s="197"/>
      <c r="BG83" s="197"/>
      <c r="BH83" s="195"/>
      <c r="BI83" s="195"/>
      <c r="BJ83" s="196"/>
      <c r="BK83" s="195"/>
      <c r="BL83" s="196"/>
      <c r="BM83" s="121"/>
      <c r="BN83" s="197"/>
      <c r="BO83" s="197"/>
      <c r="BP83" s="195"/>
      <c r="BQ83" s="195"/>
      <c r="BR83" s="196"/>
      <c r="BS83" s="195"/>
      <c r="BT83" s="196"/>
      <c r="BU83" s="121"/>
      <c r="BV83" s="197"/>
      <c r="BW83" s="197"/>
      <c r="BX83" s="195"/>
      <c r="BY83" s="195"/>
      <c r="BZ83" s="196"/>
      <c r="CA83" s="195"/>
      <c r="CB83" s="196"/>
      <c r="CC83" s="121"/>
      <c r="CD83" s="197"/>
      <c r="CE83" s="197"/>
      <c r="CF83" s="195"/>
      <c r="CG83" s="195"/>
      <c r="CH83" s="196"/>
      <c r="CI83" s="195"/>
      <c r="CJ83" s="196"/>
      <c r="CK83" s="121"/>
      <c r="CL83" s="197"/>
      <c r="CM83" s="197"/>
      <c r="CN83" s="195"/>
      <c r="CO83" s="195"/>
      <c r="CP83" s="196"/>
      <c r="CQ83" s="195"/>
      <c r="CR83" s="196"/>
      <c r="CS83" s="121"/>
      <c r="CT83" s="197"/>
      <c r="CU83" s="197"/>
      <c r="CV83" s="195"/>
      <c r="CW83" s="195"/>
      <c r="CX83" s="196"/>
      <c r="CY83" s="195"/>
      <c r="CZ83" s="196"/>
      <c r="DA83" s="121"/>
      <c r="DB83" s="197"/>
    </row>
    <row r="84" spans="4:106" x14ac:dyDescent="0.25">
      <c r="D84" s="195"/>
      <c r="E84" s="195"/>
      <c r="F84" s="196"/>
      <c r="G84" s="195"/>
      <c r="H84" s="196"/>
      <c r="I84" s="121"/>
      <c r="J84" s="197"/>
      <c r="K84" s="197"/>
      <c r="L84" s="195"/>
      <c r="M84" s="195"/>
      <c r="N84" s="196"/>
      <c r="O84" s="195"/>
      <c r="P84" s="196"/>
      <c r="Q84" s="121"/>
      <c r="R84" s="197"/>
      <c r="S84" s="197"/>
      <c r="T84" s="195"/>
      <c r="U84" s="195"/>
      <c r="V84" s="196"/>
      <c r="W84" s="195"/>
      <c r="X84" s="196"/>
      <c r="Y84" s="121"/>
      <c r="Z84" s="197"/>
      <c r="AA84" s="197"/>
      <c r="AB84" s="195"/>
      <c r="AC84" s="195"/>
      <c r="AD84" s="196"/>
      <c r="AE84" s="195"/>
      <c r="AF84" s="196"/>
      <c r="AG84" s="121"/>
      <c r="AH84" s="197"/>
      <c r="AI84" s="197"/>
      <c r="AJ84" s="195"/>
      <c r="AK84" s="195"/>
      <c r="AL84" s="196"/>
      <c r="AM84" s="195"/>
      <c r="AN84" s="196"/>
      <c r="AO84" s="121"/>
      <c r="AP84" s="197"/>
      <c r="AQ84" s="197"/>
      <c r="AR84" s="195"/>
      <c r="AS84" s="195"/>
      <c r="AT84" s="196"/>
      <c r="AU84" s="195"/>
      <c r="AV84" s="196"/>
      <c r="AW84" s="121"/>
      <c r="AX84" s="197"/>
      <c r="AY84" s="197"/>
      <c r="AZ84" s="195"/>
      <c r="BA84" s="195"/>
      <c r="BB84" s="196"/>
      <c r="BC84" s="195"/>
      <c r="BD84" s="196"/>
      <c r="BE84" s="121"/>
      <c r="BF84" s="197"/>
      <c r="BG84" s="197"/>
      <c r="BH84" s="195"/>
      <c r="BI84" s="195"/>
      <c r="BJ84" s="196"/>
      <c r="BK84" s="195"/>
      <c r="BL84" s="196"/>
      <c r="BM84" s="121"/>
      <c r="BN84" s="197"/>
      <c r="BO84" s="197"/>
      <c r="BP84" s="195"/>
      <c r="BQ84" s="195"/>
      <c r="BR84" s="196"/>
      <c r="BS84" s="195"/>
      <c r="BT84" s="196"/>
      <c r="BU84" s="121"/>
      <c r="BV84" s="197"/>
      <c r="BW84" s="197"/>
      <c r="BX84" s="195"/>
      <c r="BY84" s="195"/>
      <c r="BZ84" s="196"/>
      <c r="CA84" s="195"/>
      <c r="CB84" s="196"/>
      <c r="CC84" s="121"/>
      <c r="CD84" s="197"/>
      <c r="CE84" s="197"/>
      <c r="CF84" s="195"/>
      <c r="CG84" s="195"/>
      <c r="CH84" s="196"/>
      <c r="CI84" s="195"/>
      <c r="CJ84" s="196"/>
      <c r="CK84" s="121"/>
      <c r="CL84" s="197"/>
      <c r="CM84" s="197"/>
      <c r="CN84" s="195"/>
      <c r="CO84" s="195"/>
      <c r="CP84" s="196"/>
      <c r="CQ84" s="195"/>
      <c r="CR84" s="196"/>
      <c r="CS84" s="121"/>
      <c r="CT84" s="197"/>
      <c r="CU84" s="197"/>
      <c r="CV84" s="195"/>
      <c r="CW84" s="195"/>
      <c r="CX84" s="196"/>
      <c r="CY84" s="195"/>
      <c r="CZ84" s="196"/>
      <c r="DA84" s="121"/>
      <c r="DB84" s="197"/>
    </row>
    <row r="85" spans="4:106" x14ac:dyDescent="0.25">
      <c r="D85" s="195"/>
      <c r="E85" s="195"/>
      <c r="F85" s="196"/>
      <c r="G85" s="195"/>
      <c r="H85" s="196"/>
      <c r="I85" s="121"/>
      <c r="J85" s="197"/>
      <c r="K85" s="197"/>
      <c r="L85" s="195"/>
      <c r="M85" s="195"/>
      <c r="N85" s="196"/>
      <c r="O85" s="195"/>
      <c r="P85" s="196"/>
      <c r="Q85" s="121"/>
      <c r="R85" s="197"/>
      <c r="S85" s="197"/>
      <c r="T85" s="195"/>
      <c r="U85" s="195"/>
      <c r="V85" s="196"/>
      <c r="W85" s="195"/>
      <c r="X85" s="196"/>
      <c r="Y85" s="121"/>
      <c r="Z85" s="197"/>
      <c r="AA85" s="197"/>
      <c r="AB85" s="195"/>
      <c r="AC85" s="195"/>
      <c r="AD85" s="196"/>
      <c r="AE85" s="195"/>
      <c r="AF85" s="196"/>
      <c r="AG85" s="121"/>
      <c r="AH85" s="197"/>
      <c r="AI85" s="197"/>
      <c r="AJ85" s="195"/>
      <c r="AK85" s="195"/>
      <c r="AL85" s="196"/>
      <c r="AM85" s="195"/>
      <c r="AN85" s="196"/>
      <c r="AO85" s="121"/>
      <c r="AP85" s="197"/>
      <c r="AQ85" s="197"/>
      <c r="AR85" s="195"/>
      <c r="AS85" s="195"/>
      <c r="AT85" s="196"/>
      <c r="AU85" s="195"/>
      <c r="AV85" s="196"/>
      <c r="AW85" s="121"/>
      <c r="AX85" s="197"/>
      <c r="AY85" s="197"/>
      <c r="AZ85" s="195"/>
      <c r="BA85" s="195"/>
      <c r="BB85" s="196"/>
      <c r="BC85" s="195"/>
      <c r="BD85" s="196"/>
      <c r="BE85" s="121"/>
      <c r="BF85" s="197"/>
      <c r="BG85" s="197"/>
      <c r="BH85" s="195"/>
      <c r="BI85" s="195"/>
      <c r="BJ85" s="196"/>
      <c r="BK85" s="195"/>
      <c r="BL85" s="196"/>
      <c r="BM85" s="121"/>
      <c r="BN85" s="197"/>
      <c r="BO85" s="197"/>
      <c r="BP85" s="195"/>
      <c r="BQ85" s="195"/>
      <c r="BR85" s="196"/>
      <c r="BS85" s="195"/>
      <c r="BT85" s="196"/>
      <c r="BU85" s="121"/>
      <c r="BV85" s="197"/>
      <c r="BW85" s="197"/>
      <c r="BX85" s="195"/>
      <c r="BY85" s="195"/>
      <c r="BZ85" s="196"/>
      <c r="CA85" s="195"/>
      <c r="CB85" s="196"/>
      <c r="CC85" s="121"/>
      <c r="CD85" s="197"/>
      <c r="CE85" s="197"/>
      <c r="CF85" s="195"/>
      <c r="CG85" s="195"/>
      <c r="CH85" s="196"/>
      <c r="CI85" s="195"/>
      <c r="CJ85" s="196"/>
      <c r="CK85" s="121"/>
      <c r="CL85" s="197"/>
      <c r="CM85" s="197"/>
      <c r="CN85" s="195"/>
      <c r="CO85" s="195"/>
      <c r="CP85" s="196"/>
      <c r="CQ85" s="195"/>
      <c r="CR85" s="196"/>
      <c r="CS85" s="121"/>
      <c r="CT85" s="197"/>
      <c r="CU85" s="197"/>
      <c r="CV85" s="195"/>
      <c r="CW85" s="195"/>
      <c r="CX85" s="196"/>
      <c r="CY85" s="195"/>
      <c r="CZ85" s="196"/>
      <c r="DA85" s="121"/>
      <c r="DB85" s="197"/>
    </row>
    <row r="86" spans="4:106" x14ac:dyDescent="0.25">
      <c r="D86" s="195"/>
      <c r="E86" s="195"/>
      <c r="F86" s="196"/>
      <c r="G86" s="195"/>
      <c r="H86" s="196"/>
      <c r="I86" s="121"/>
      <c r="J86" s="197"/>
      <c r="K86" s="197"/>
      <c r="L86" s="195"/>
      <c r="M86" s="195"/>
      <c r="N86" s="196"/>
      <c r="O86" s="195"/>
      <c r="P86" s="196"/>
      <c r="Q86" s="121"/>
      <c r="R86" s="197"/>
      <c r="S86" s="197"/>
      <c r="T86" s="195"/>
      <c r="U86" s="195"/>
      <c r="V86" s="196"/>
      <c r="W86" s="195"/>
      <c r="X86" s="196"/>
      <c r="Y86" s="121"/>
      <c r="Z86" s="197"/>
      <c r="AA86" s="197"/>
      <c r="AB86" s="195"/>
      <c r="AC86" s="195"/>
      <c r="AD86" s="196"/>
      <c r="AE86" s="195"/>
      <c r="AF86" s="196"/>
      <c r="AG86" s="121"/>
      <c r="AH86" s="197"/>
      <c r="AI86" s="197"/>
      <c r="AJ86" s="195"/>
      <c r="AK86" s="195"/>
      <c r="AL86" s="196"/>
      <c r="AM86" s="195"/>
      <c r="AN86" s="196"/>
      <c r="AO86" s="121"/>
      <c r="AP86" s="197"/>
      <c r="AQ86" s="197"/>
      <c r="AR86" s="195"/>
      <c r="AS86" s="195"/>
      <c r="AT86" s="196"/>
      <c r="AU86" s="195"/>
      <c r="AV86" s="196"/>
      <c r="AW86" s="121"/>
      <c r="AX86" s="197"/>
      <c r="AY86" s="197"/>
      <c r="AZ86" s="195"/>
      <c r="BA86" s="195"/>
      <c r="BB86" s="196"/>
      <c r="BC86" s="195"/>
      <c r="BD86" s="196"/>
      <c r="BE86" s="121"/>
      <c r="BF86" s="197"/>
      <c r="BG86" s="197"/>
      <c r="BH86" s="195"/>
      <c r="BI86" s="195"/>
      <c r="BJ86" s="196"/>
      <c r="BK86" s="195"/>
      <c r="BL86" s="196"/>
      <c r="BM86" s="121"/>
      <c r="BN86" s="197"/>
      <c r="BO86" s="197"/>
      <c r="BP86" s="195"/>
      <c r="BQ86" s="195"/>
      <c r="BR86" s="196"/>
      <c r="BS86" s="195"/>
      <c r="BT86" s="196"/>
      <c r="BU86" s="121"/>
      <c r="BV86" s="197"/>
      <c r="BW86" s="197"/>
      <c r="BX86" s="195"/>
      <c r="BY86" s="195"/>
      <c r="BZ86" s="196"/>
      <c r="CA86" s="195"/>
      <c r="CB86" s="196"/>
      <c r="CC86" s="121"/>
      <c r="CD86" s="197"/>
      <c r="CE86" s="197"/>
      <c r="CF86" s="195"/>
      <c r="CG86" s="195"/>
      <c r="CH86" s="196"/>
      <c r="CI86" s="195"/>
      <c r="CJ86" s="196"/>
      <c r="CK86" s="121"/>
      <c r="CL86" s="197"/>
      <c r="CM86" s="197"/>
      <c r="CN86" s="195"/>
      <c r="CO86" s="195"/>
      <c r="CP86" s="196"/>
      <c r="CQ86" s="195"/>
      <c r="CR86" s="196"/>
      <c r="CS86" s="121"/>
      <c r="CT86" s="197"/>
      <c r="CU86" s="197"/>
      <c r="CV86" s="195"/>
      <c r="CW86" s="195"/>
      <c r="CX86" s="196"/>
      <c r="CY86" s="195"/>
      <c r="CZ86" s="196"/>
      <c r="DA86" s="121"/>
      <c r="DB86" s="197"/>
    </row>
    <row r="87" spans="4:106" x14ac:dyDescent="0.25">
      <c r="D87" s="195"/>
      <c r="E87" s="195"/>
      <c r="F87" s="196"/>
      <c r="G87" s="195"/>
      <c r="H87" s="196"/>
      <c r="I87" s="121"/>
      <c r="J87" s="197"/>
      <c r="K87" s="197"/>
      <c r="L87" s="195"/>
      <c r="M87" s="195"/>
      <c r="N87" s="196"/>
      <c r="O87" s="195"/>
      <c r="P87" s="196"/>
      <c r="Q87" s="121"/>
      <c r="R87" s="197"/>
      <c r="S87" s="197"/>
      <c r="T87" s="195"/>
      <c r="U87" s="195"/>
      <c r="V87" s="196"/>
      <c r="W87" s="195"/>
      <c r="X87" s="196"/>
      <c r="Y87" s="121"/>
      <c r="Z87" s="197"/>
      <c r="AA87" s="197"/>
      <c r="AB87" s="195"/>
      <c r="AC87" s="195"/>
      <c r="AD87" s="196"/>
      <c r="AE87" s="195"/>
      <c r="AF87" s="196"/>
      <c r="AG87" s="121"/>
      <c r="AH87" s="197"/>
      <c r="AI87" s="197"/>
      <c r="AJ87" s="195"/>
      <c r="AK87" s="195"/>
      <c r="AL87" s="196"/>
      <c r="AM87" s="195"/>
      <c r="AN87" s="196"/>
      <c r="AO87" s="121"/>
      <c r="AP87" s="197"/>
      <c r="AQ87" s="197"/>
      <c r="AR87" s="195"/>
      <c r="AS87" s="195"/>
      <c r="AT87" s="196"/>
      <c r="AU87" s="195"/>
      <c r="AV87" s="196"/>
      <c r="AW87" s="121"/>
      <c r="AX87" s="197"/>
      <c r="AY87" s="197"/>
      <c r="AZ87" s="195"/>
      <c r="BA87" s="195"/>
      <c r="BB87" s="196"/>
      <c r="BC87" s="195"/>
      <c r="BD87" s="196"/>
      <c r="BE87" s="121"/>
      <c r="BF87" s="197"/>
      <c r="BG87" s="197"/>
      <c r="BH87" s="195"/>
      <c r="BI87" s="195"/>
      <c r="BJ87" s="196"/>
      <c r="BK87" s="195"/>
      <c r="BL87" s="196"/>
      <c r="BM87" s="121"/>
      <c r="BN87" s="197"/>
      <c r="BO87" s="197"/>
      <c r="BP87" s="195"/>
      <c r="BQ87" s="195"/>
      <c r="BR87" s="196"/>
      <c r="BS87" s="195"/>
      <c r="BT87" s="196"/>
      <c r="BU87" s="121"/>
      <c r="BV87" s="197"/>
      <c r="BW87" s="197"/>
      <c r="BX87" s="195"/>
      <c r="BY87" s="195"/>
      <c r="BZ87" s="196"/>
      <c r="CA87" s="195"/>
      <c r="CB87" s="196"/>
      <c r="CC87" s="121"/>
      <c r="CD87" s="197"/>
      <c r="CE87" s="197"/>
      <c r="CF87" s="195"/>
      <c r="CG87" s="195"/>
      <c r="CH87" s="196"/>
      <c r="CI87" s="195"/>
      <c r="CJ87" s="196"/>
      <c r="CK87" s="121"/>
      <c r="CL87" s="197"/>
      <c r="CM87" s="197"/>
      <c r="CN87" s="195"/>
      <c r="CO87" s="195"/>
      <c r="CP87" s="196"/>
      <c r="CQ87" s="195"/>
      <c r="CR87" s="196"/>
      <c r="CS87" s="121"/>
      <c r="CT87" s="197"/>
      <c r="CU87" s="197"/>
      <c r="CV87" s="195"/>
      <c r="CW87" s="195"/>
      <c r="CX87" s="196"/>
      <c r="CY87" s="195"/>
      <c r="CZ87" s="196"/>
      <c r="DA87" s="121"/>
      <c r="DB87" s="197"/>
    </row>
    <row r="88" spans="4:106" x14ac:dyDescent="0.25">
      <c r="D88" s="195"/>
      <c r="E88" s="195"/>
      <c r="F88" s="196"/>
      <c r="G88" s="195"/>
      <c r="H88" s="196"/>
      <c r="I88" s="121"/>
      <c r="J88" s="197"/>
      <c r="K88" s="197"/>
      <c r="L88" s="195"/>
      <c r="M88" s="195"/>
      <c r="N88" s="196"/>
      <c r="O88" s="195"/>
      <c r="P88" s="196"/>
      <c r="Q88" s="121"/>
      <c r="R88" s="197"/>
      <c r="S88" s="197"/>
      <c r="T88" s="195"/>
      <c r="U88" s="195"/>
      <c r="V88" s="196"/>
      <c r="W88" s="195"/>
      <c r="X88" s="196"/>
      <c r="Y88" s="121"/>
      <c r="Z88" s="197"/>
      <c r="AA88" s="197"/>
      <c r="AB88" s="195"/>
      <c r="AC88" s="195"/>
      <c r="AD88" s="196"/>
      <c r="AE88" s="195"/>
      <c r="AF88" s="196"/>
      <c r="AG88" s="121"/>
      <c r="AH88" s="197"/>
      <c r="AI88" s="197"/>
      <c r="AJ88" s="195"/>
      <c r="AK88" s="195"/>
      <c r="AL88" s="196"/>
      <c r="AM88" s="195"/>
      <c r="AN88" s="196"/>
      <c r="AO88" s="121"/>
      <c r="AP88" s="197"/>
      <c r="AQ88" s="197"/>
      <c r="AR88" s="195"/>
      <c r="AS88" s="195"/>
      <c r="AT88" s="196"/>
      <c r="AU88" s="195"/>
      <c r="AV88" s="196"/>
      <c r="AW88" s="121"/>
      <c r="AX88" s="197"/>
      <c r="AY88" s="197"/>
      <c r="AZ88" s="195"/>
      <c r="BA88" s="195"/>
      <c r="BB88" s="196"/>
      <c r="BC88" s="195"/>
      <c r="BD88" s="196"/>
      <c r="BE88" s="121"/>
      <c r="BF88" s="197"/>
      <c r="BG88" s="197"/>
      <c r="BH88" s="195"/>
      <c r="BI88" s="195"/>
      <c r="BJ88" s="196"/>
      <c r="BK88" s="195"/>
      <c r="BL88" s="196"/>
      <c r="BM88" s="121"/>
      <c r="BN88" s="197"/>
      <c r="BO88" s="197"/>
      <c r="BP88" s="195"/>
      <c r="BQ88" s="195"/>
      <c r="BR88" s="196"/>
      <c r="BS88" s="195"/>
      <c r="BT88" s="196"/>
      <c r="BU88" s="121"/>
      <c r="BV88" s="197"/>
      <c r="BW88" s="197"/>
      <c r="BX88" s="195"/>
      <c r="BY88" s="195"/>
      <c r="BZ88" s="196"/>
      <c r="CA88" s="195"/>
      <c r="CB88" s="196"/>
      <c r="CC88" s="121"/>
      <c r="CD88" s="197"/>
      <c r="CE88" s="197"/>
      <c r="CF88" s="195"/>
      <c r="CG88" s="195"/>
      <c r="CH88" s="196"/>
      <c r="CI88" s="195"/>
      <c r="CJ88" s="196"/>
      <c r="CK88" s="121"/>
      <c r="CL88" s="197"/>
      <c r="CM88" s="197"/>
      <c r="CN88" s="195"/>
      <c r="CO88" s="195"/>
      <c r="CP88" s="196"/>
      <c r="CQ88" s="195"/>
      <c r="CR88" s="196"/>
      <c r="CS88" s="121"/>
      <c r="CT88" s="197"/>
      <c r="CU88" s="197"/>
      <c r="CV88" s="195"/>
      <c r="CW88" s="195"/>
      <c r="CX88" s="196"/>
      <c r="CY88" s="195"/>
      <c r="CZ88" s="196"/>
      <c r="DA88" s="121"/>
      <c r="DB88" s="197"/>
    </row>
    <row r="89" spans="4:106" x14ac:dyDescent="0.25">
      <c r="D89" s="195"/>
      <c r="E89" s="195"/>
      <c r="F89" s="196"/>
      <c r="G89" s="195"/>
      <c r="H89" s="196"/>
      <c r="I89" s="121"/>
      <c r="J89" s="197"/>
      <c r="K89" s="197"/>
      <c r="L89" s="195"/>
      <c r="M89" s="195"/>
      <c r="N89" s="196"/>
      <c r="O89" s="195"/>
      <c r="P89" s="196"/>
      <c r="Q89" s="121"/>
      <c r="R89" s="197"/>
      <c r="S89" s="197"/>
      <c r="T89" s="195"/>
      <c r="U89" s="195"/>
      <c r="V89" s="196"/>
      <c r="W89" s="195"/>
      <c r="X89" s="196"/>
      <c r="Y89" s="121"/>
      <c r="Z89" s="197"/>
      <c r="AA89" s="197"/>
      <c r="AB89" s="195"/>
      <c r="AC89" s="195"/>
      <c r="AD89" s="196"/>
      <c r="AE89" s="195"/>
      <c r="AF89" s="196"/>
      <c r="AG89" s="121"/>
      <c r="AH89" s="197"/>
      <c r="AI89" s="197"/>
      <c r="AJ89" s="195"/>
      <c r="AK89" s="195"/>
      <c r="AL89" s="196"/>
      <c r="AM89" s="195"/>
      <c r="AN89" s="196"/>
      <c r="AO89" s="121"/>
      <c r="AP89" s="197"/>
      <c r="AQ89" s="197"/>
      <c r="AR89" s="195"/>
      <c r="AS89" s="195"/>
      <c r="AT89" s="196"/>
      <c r="AU89" s="195"/>
      <c r="AV89" s="196"/>
      <c r="AW89" s="121"/>
      <c r="AX89" s="197"/>
      <c r="AY89" s="197"/>
      <c r="AZ89" s="195"/>
      <c r="BA89" s="195"/>
      <c r="BB89" s="196"/>
      <c r="BC89" s="195"/>
      <c r="BD89" s="196"/>
      <c r="BE89" s="121"/>
      <c r="BF89" s="197"/>
      <c r="BG89" s="197"/>
      <c r="BH89" s="195"/>
      <c r="BI89" s="195"/>
      <c r="BJ89" s="196"/>
      <c r="BK89" s="195"/>
      <c r="BL89" s="196"/>
      <c r="BM89" s="121"/>
      <c r="BN89" s="197"/>
      <c r="BO89" s="197"/>
      <c r="BP89" s="195"/>
      <c r="BQ89" s="195"/>
      <c r="BR89" s="196"/>
      <c r="BS89" s="195"/>
      <c r="BT89" s="196"/>
      <c r="BU89" s="121"/>
      <c r="BV89" s="197"/>
      <c r="BW89" s="197"/>
      <c r="BX89" s="195"/>
      <c r="BY89" s="195"/>
      <c r="BZ89" s="196"/>
      <c r="CA89" s="195"/>
      <c r="CB89" s="196"/>
      <c r="CC89" s="121"/>
      <c r="CD89" s="197"/>
      <c r="CE89" s="197"/>
      <c r="CF89" s="195"/>
      <c r="CG89" s="195"/>
      <c r="CH89" s="196"/>
      <c r="CI89" s="195"/>
      <c r="CJ89" s="196"/>
      <c r="CK89" s="121"/>
      <c r="CL89" s="197"/>
      <c r="CM89" s="197"/>
      <c r="CN89" s="195"/>
      <c r="CO89" s="195"/>
      <c r="CP89" s="196"/>
      <c r="CQ89" s="195"/>
      <c r="CR89" s="196"/>
      <c r="CS89" s="121"/>
      <c r="CT89" s="197"/>
      <c r="CU89" s="197"/>
      <c r="CV89" s="195"/>
      <c r="CW89" s="195"/>
      <c r="CX89" s="196"/>
      <c r="CY89" s="195"/>
      <c r="CZ89" s="196"/>
      <c r="DA89" s="121"/>
      <c r="DB89" s="197"/>
    </row>
    <row r="90" spans="4:106" x14ac:dyDescent="0.25">
      <c r="D90" s="195"/>
      <c r="E90" s="195"/>
      <c r="F90" s="196"/>
      <c r="G90" s="195"/>
      <c r="H90" s="196"/>
      <c r="I90" s="121"/>
      <c r="J90" s="197"/>
      <c r="K90" s="197"/>
      <c r="L90" s="195"/>
      <c r="M90" s="195"/>
      <c r="N90" s="196"/>
      <c r="O90" s="195"/>
      <c r="P90" s="196"/>
      <c r="Q90" s="121"/>
      <c r="R90" s="197"/>
      <c r="S90" s="197"/>
      <c r="T90" s="195"/>
      <c r="U90" s="195"/>
      <c r="V90" s="196"/>
      <c r="W90" s="195"/>
      <c r="X90" s="196"/>
      <c r="Y90" s="121"/>
      <c r="Z90" s="197"/>
      <c r="AA90" s="197"/>
      <c r="AB90" s="195"/>
      <c r="AC90" s="195"/>
      <c r="AD90" s="196"/>
      <c r="AE90" s="195"/>
      <c r="AF90" s="196"/>
      <c r="AG90" s="121"/>
      <c r="AH90" s="197"/>
      <c r="AI90" s="197"/>
      <c r="AJ90" s="195"/>
      <c r="AK90" s="195"/>
      <c r="AL90" s="196"/>
      <c r="AM90" s="195"/>
      <c r="AN90" s="196"/>
      <c r="AO90" s="121"/>
      <c r="AP90" s="197"/>
      <c r="AQ90" s="197"/>
      <c r="AR90" s="195"/>
      <c r="AS90" s="195"/>
      <c r="AT90" s="196"/>
      <c r="AU90" s="195"/>
      <c r="AV90" s="196"/>
      <c r="AW90" s="121"/>
      <c r="AX90" s="197"/>
      <c r="AY90" s="197"/>
      <c r="AZ90" s="195"/>
      <c r="BA90" s="195"/>
      <c r="BB90" s="196"/>
      <c r="BC90" s="195"/>
      <c r="BD90" s="196"/>
      <c r="BE90" s="121"/>
      <c r="BF90" s="197"/>
      <c r="BG90" s="197"/>
      <c r="BH90" s="195"/>
      <c r="BI90" s="195"/>
      <c r="BJ90" s="196"/>
      <c r="BK90" s="195"/>
      <c r="BL90" s="196"/>
      <c r="BM90" s="121"/>
      <c r="BN90" s="197"/>
      <c r="BO90" s="197"/>
      <c r="BP90" s="195"/>
      <c r="BQ90" s="195"/>
      <c r="BR90" s="196"/>
      <c r="BS90" s="195"/>
      <c r="BT90" s="196"/>
      <c r="BU90" s="121"/>
      <c r="BV90" s="197"/>
      <c r="BW90" s="197"/>
      <c r="BX90" s="195"/>
      <c r="BY90" s="195"/>
      <c r="BZ90" s="196"/>
      <c r="CA90" s="195"/>
      <c r="CB90" s="196"/>
      <c r="CC90" s="121"/>
      <c r="CD90" s="197"/>
      <c r="CE90" s="197"/>
      <c r="CF90" s="195"/>
      <c r="CG90" s="195"/>
      <c r="CH90" s="196"/>
      <c r="CI90" s="195"/>
      <c r="CJ90" s="196"/>
      <c r="CK90" s="121"/>
      <c r="CL90" s="197"/>
      <c r="CM90" s="197"/>
      <c r="CN90" s="195"/>
      <c r="CO90" s="195"/>
      <c r="CP90" s="196"/>
      <c r="CQ90" s="195"/>
      <c r="CR90" s="196"/>
      <c r="CS90" s="121"/>
      <c r="CT90" s="197"/>
      <c r="CU90" s="197"/>
      <c r="CV90" s="195"/>
      <c r="CW90" s="195"/>
      <c r="CX90" s="196"/>
      <c r="CY90" s="195"/>
      <c r="CZ90" s="196"/>
      <c r="DA90" s="121"/>
      <c r="DB90" s="197"/>
    </row>
    <row r="91" spans="4:106" x14ac:dyDescent="0.25">
      <c r="D91" s="195"/>
      <c r="E91" s="195"/>
      <c r="F91" s="196"/>
      <c r="G91" s="195"/>
      <c r="H91" s="196"/>
      <c r="I91" s="121"/>
      <c r="J91" s="197"/>
      <c r="K91" s="197"/>
      <c r="L91" s="195"/>
      <c r="M91" s="195"/>
      <c r="N91" s="196"/>
      <c r="O91" s="195"/>
      <c r="P91" s="196"/>
      <c r="Q91" s="121"/>
      <c r="R91" s="197"/>
      <c r="S91" s="197"/>
      <c r="T91" s="195"/>
      <c r="U91" s="195"/>
      <c r="V91" s="196"/>
      <c r="W91" s="195"/>
      <c r="X91" s="196"/>
      <c r="Y91" s="121"/>
      <c r="Z91" s="197"/>
      <c r="AA91" s="197"/>
      <c r="AB91" s="195"/>
      <c r="AC91" s="195"/>
      <c r="AD91" s="196"/>
      <c r="AE91" s="195"/>
      <c r="AF91" s="196"/>
      <c r="AG91" s="121"/>
      <c r="AH91" s="197"/>
      <c r="AI91" s="197"/>
      <c r="AJ91" s="195"/>
      <c r="AK91" s="195"/>
      <c r="AL91" s="196"/>
      <c r="AM91" s="195"/>
      <c r="AN91" s="196"/>
      <c r="AO91" s="121"/>
      <c r="AP91" s="197"/>
      <c r="AQ91" s="197"/>
      <c r="AR91" s="195"/>
      <c r="AS91" s="195"/>
      <c r="AT91" s="196"/>
      <c r="AU91" s="195"/>
      <c r="AV91" s="196"/>
      <c r="AW91" s="121"/>
      <c r="AX91" s="197"/>
      <c r="AY91" s="197"/>
      <c r="AZ91" s="195"/>
      <c r="BA91" s="195"/>
      <c r="BB91" s="196"/>
      <c r="BC91" s="195"/>
      <c r="BD91" s="196"/>
      <c r="BE91" s="121"/>
      <c r="BF91" s="197"/>
      <c r="BG91" s="197"/>
      <c r="BH91" s="195"/>
      <c r="BI91" s="195"/>
      <c r="BJ91" s="196"/>
      <c r="BK91" s="195"/>
      <c r="BL91" s="196"/>
      <c r="BM91" s="121"/>
      <c r="BN91" s="197"/>
      <c r="BO91" s="197"/>
      <c r="BP91" s="195"/>
      <c r="BQ91" s="195"/>
      <c r="BR91" s="196"/>
      <c r="BS91" s="195"/>
      <c r="BT91" s="196"/>
      <c r="BU91" s="121"/>
      <c r="BV91" s="197"/>
      <c r="BW91" s="197"/>
      <c r="BX91" s="195"/>
      <c r="BY91" s="195"/>
      <c r="BZ91" s="196"/>
      <c r="CA91" s="195"/>
      <c r="CB91" s="196"/>
      <c r="CC91" s="121"/>
      <c r="CD91" s="197"/>
      <c r="CE91" s="197"/>
      <c r="CF91" s="195"/>
      <c r="CG91" s="195"/>
      <c r="CH91" s="196"/>
      <c r="CI91" s="195"/>
      <c r="CJ91" s="196"/>
      <c r="CK91" s="121"/>
      <c r="CL91" s="197"/>
      <c r="CM91" s="197"/>
      <c r="CN91" s="195"/>
      <c r="CO91" s="195"/>
      <c r="CP91" s="196"/>
      <c r="CQ91" s="195"/>
      <c r="CR91" s="196"/>
      <c r="CS91" s="121"/>
      <c r="CT91" s="197"/>
      <c r="CU91" s="197"/>
      <c r="CV91" s="195"/>
      <c r="CW91" s="195"/>
      <c r="CX91" s="196"/>
      <c r="CY91" s="195"/>
      <c r="CZ91" s="196"/>
      <c r="DA91" s="121"/>
      <c r="DB91" s="197"/>
    </row>
    <row r="92" spans="4:106" x14ac:dyDescent="0.25">
      <c r="D92" s="195"/>
      <c r="E92" s="195"/>
      <c r="F92" s="196"/>
      <c r="G92" s="195"/>
      <c r="H92" s="196"/>
      <c r="I92" s="121"/>
      <c r="J92" s="197"/>
      <c r="K92" s="197"/>
      <c r="L92" s="195"/>
      <c r="M92" s="195"/>
      <c r="N92" s="196"/>
      <c r="O92" s="195"/>
      <c r="P92" s="196"/>
      <c r="Q92" s="121"/>
      <c r="R92" s="197"/>
      <c r="S92" s="197"/>
      <c r="T92" s="195"/>
      <c r="U92" s="195"/>
      <c r="V92" s="196"/>
      <c r="W92" s="195"/>
      <c r="X92" s="196"/>
      <c r="Y92" s="121"/>
      <c r="Z92" s="197"/>
      <c r="AA92" s="197"/>
      <c r="AB92" s="195"/>
      <c r="AC92" s="195"/>
      <c r="AD92" s="196"/>
      <c r="AE92" s="195"/>
      <c r="AF92" s="196"/>
      <c r="AG92" s="121"/>
      <c r="AH92" s="197"/>
      <c r="AI92" s="197"/>
      <c r="AJ92" s="195"/>
      <c r="AK92" s="195"/>
      <c r="AL92" s="196"/>
      <c r="AM92" s="195"/>
      <c r="AN92" s="196"/>
      <c r="AO92" s="121"/>
      <c r="AP92" s="197"/>
      <c r="AQ92" s="197"/>
      <c r="AR92" s="195"/>
      <c r="AS92" s="195"/>
      <c r="AT92" s="196"/>
      <c r="AU92" s="195"/>
      <c r="AV92" s="196"/>
      <c r="AW92" s="121"/>
      <c r="AX92" s="197"/>
      <c r="AY92" s="197"/>
      <c r="AZ92" s="195"/>
      <c r="BA92" s="195"/>
      <c r="BB92" s="196"/>
      <c r="BC92" s="195"/>
      <c r="BD92" s="196"/>
      <c r="BE92" s="121"/>
      <c r="BF92" s="197"/>
      <c r="BG92" s="197"/>
      <c r="BH92" s="195"/>
      <c r="BI92" s="195"/>
      <c r="BJ92" s="196"/>
      <c r="BK92" s="195"/>
      <c r="BL92" s="196"/>
      <c r="BM92" s="121"/>
      <c r="BN92" s="197"/>
      <c r="BO92" s="197"/>
      <c r="BP92" s="195"/>
      <c r="BQ92" s="195"/>
      <c r="BR92" s="196"/>
      <c r="BS92" s="195"/>
      <c r="BT92" s="196"/>
      <c r="BU92" s="121"/>
      <c r="BV92" s="197"/>
      <c r="BW92" s="197"/>
      <c r="BX92" s="195"/>
      <c r="BY92" s="195"/>
      <c r="BZ92" s="196"/>
      <c r="CA92" s="195"/>
      <c r="CB92" s="196"/>
      <c r="CC92" s="121"/>
      <c r="CD92" s="197"/>
      <c r="CE92" s="197"/>
      <c r="CF92" s="195"/>
      <c r="CG92" s="195"/>
      <c r="CH92" s="196"/>
      <c r="CI92" s="195"/>
      <c r="CJ92" s="196"/>
      <c r="CK92" s="121"/>
      <c r="CL92" s="197"/>
      <c r="CM92" s="197"/>
      <c r="CN92" s="195"/>
      <c r="CO92" s="195"/>
      <c r="CP92" s="196"/>
      <c r="CQ92" s="195"/>
      <c r="CR92" s="196"/>
      <c r="CS92" s="121"/>
      <c r="CT92" s="197"/>
      <c r="CU92" s="197"/>
      <c r="CV92" s="195"/>
      <c r="CW92" s="195"/>
      <c r="CX92" s="196"/>
      <c r="CY92" s="195"/>
      <c r="CZ92" s="196"/>
      <c r="DA92" s="121"/>
      <c r="DB92" s="197"/>
    </row>
    <row r="93" spans="4:106" x14ac:dyDescent="0.25">
      <c r="D93" s="195"/>
      <c r="E93" s="195"/>
      <c r="F93" s="196"/>
      <c r="G93" s="195"/>
      <c r="H93" s="196"/>
      <c r="I93" s="121"/>
      <c r="J93" s="197"/>
      <c r="K93" s="197"/>
      <c r="L93" s="195"/>
      <c r="M93" s="195"/>
      <c r="N93" s="196"/>
      <c r="O93" s="195"/>
      <c r="P93" s="196"/>
      <c r="Q93" s="121"/>
      <c r="R93" s="197"/>
      <c r="S93" s="197"/>
      <c r="T93" s="195"/>
      <c r="U93" s="195"/>
      <c r="V93" s="196"/>
      <c r="W93" s="195"/>
      <c r="X93" s="196"/>
      <c r="Y93" s="121"/>
      <c r="Z93" s="197"/>
      <c r="AA93" s="197"/>
      <c r="AB93" s="195"/>
      <c r="AC93" s="195"/>
      <c r="AD93" s="196"/>
      <c r="AE93" s="195"/>
      <c r="AF93" s="196"/>
      <c r="AG93" s="121"/>
      <c r="AH93" s="197"/>
      <c r="AI93" s="197"/>
      <c r="AJ93" s="195"/>
      <c r="AK93" s="195"/>
      <c r="AL93" s="196"/>
      <c r="AM93" s="195"/>
      <c r="AN93" s="196"/>
      <c r="AO93" s="121"/>
      <c r="AP93" s="197"/>
      <c r="AQ93" s="197"/>
      <c r="AR93" s="195"/>
      <c r="AS93" s="195"/>
      <c r="AT93" s="196"/>
      <c r="AU93" s="195"/>
      <c r="AV93" s="196"/>
      <c r="AW93" s="121"/>
      <c r="AX93" s="197"/>
      <c r="AY93" s="197"/>
      <c r="AZ93" s="195"/>
      <c r="BA93" s="195"/>
      <c r="BB93" s="196"/>
      <c r="BC93" s="195"/>
      <c r="BD93" s="196"/>
      <c r="BE93" s="121"/>
      <c r="BF93" s="197"/>
      <c r="BG93" s="197"/>
      <c r="BH93" s="195"/>
      <c r="BI93" s="195"/>
      <c r="BJ93" s="196"/>
      <c r="BK93" s="195"/>
      <c r="BL93" s="196"/>
      <c r="BM93" s="121"/>
      <c r="BN93" s="197"/>
      <c r="BO93" s="197"/>
      <c r="BP93" s="195"/>
      <c r="BQ93" s="195"/>
      <c r="BR93" s="196"/>
      <c r="BS93" s="195"/>
      <c r="BT93" s="196"/>
      <c r="BU93" s="121"/>
      <c r="BV93" s="197"/>
      <c r="BW93" s="197"/>
      <c r="BX93" s="195"/>
      <c r="BY93" s="195"/>
      <c r="BZ93" s="196"/>
      <c r="CA93" s="195"/>
      <c r="CB93" s="196"/>
      <c r="CC93" s="121"/>
      <c r="CD93" s="197"/>
      <c r="CE93" s="197"/>
      <c r="CF93" s="195"/>
      <c r="CG93" s="195"/>
      <c r="CH93" s="196"/>
      <c r="CI93" s="195"/>
      <c r="CJ93" s="196"/>
      <c r="CK93" s="121"/>
      <c r="CL93" s="197"/>
      <c r="CM93" s="197"/>
      <c r="CN93" s="195"/>
      <c r="CO93" s="195"/>
      <c r="CP93" s="196"/>
      <c r="CQ93" s="195"/>
      <c r="CR93" s="196"/>
      <c r="CS93" s="121"/>
      <c r="CT93" s="197"/>
      <c r="CU93" s="197"/>
      <c r="CV93" s="195"/>
      <c r="CW93" s="195"/>
      <c r="CX93" s="196"/>
      <c r="CY93" s="195"/>
      <c r="CZ93" s="196"/>
      <c r="DA93" s="121"/>
      <c r="DB93" s="197"/>
    </row>
    <row r="94" spans="4:106" x14ac:dyDescent="0.25">
      <c r="D94" s="195"/>
      <c r="E94" s="195"/>
      <c r="F94" s="196"/>
      <c r="G94" s="195"/>
      <c r="H94" s="196"/>
      <c r="I94" s="121"/>
      <c r="J94" s="197"/>
      <c r="K94" s="197"/>
      <c r="L94" s="195"/>
      <c r="M94" s="195"/>
      <c r="N94" s="196"/>
      <c r="O94" s="195"/>
      <c r="P94" s="196"/>
      <c r="Q94" s="121"/>
      <c r="R94" s="197"/>
      <c r="S94" s="197"/>
      <c r="T94" s="195"/>
      <c r="U94" s="195"/>
      <c r="V94" s="196"/>
      <c r="W94" s="195"/>
      <c r="X94" s="196"/>
      <c r="Y94" s="121"/>
      <c r="Z94" s="197"/>
      <c r="AA94" s="197"/>
      <c r="AB94" s="195"/>
      <c r="AC94" s="195"/>
      <c r="AD94" s="196"/>
      <c r="AE94" s="195"/>
      <c r="AF94" s="196"/>
      <c r="AG94" s="121"/>
      <c r="AH94" s="197"/>
      <c r="AI94" s="197"/>
      <c r="AJ94" s="195"/>
      <c r="AK94" s="195"/>
      <c r="AL94" s="196"/>
      <c r="AM94" s="195"/>
      <c r="AN94" s="196"/>
      <c r="AO94" s="121"/>
      <c r="AP94" s="197"/>
      <c r="AQ94" s="197"/>
      <c r="AR94" s="195"/>
      <c r="AS94" s="195"/>
      <c r="AT94" s="196"/>
      <c r="AU94" s="195"/>
      <c r="AV94" s="196"/>
      <c r="AW94" s="121"/>
      <c r="AX94" s="197"/>
      <c r="AY94" s="197"/>
      <c r="AZ94" s="195"/>
      <c r="BA94" s="195"/>
      <c r="BB94" s="196"/>
      <c r="BC94" s="195"/>
      <c r="BD94" s="196"/>
      <c r="BE94" s="121"/>
      <c r="BF94" s="197"/>
      <c r="BG94" s="197"/>
      <c r="BH94" s="195"/>
      <c r="BI94" s="195"/>
      <c r="BJ94" s="196"/>
      <c r="BK94" s="195"/>
      <c r="BL94" s="196"/>
      <c r="BM94" s="121"/>
      <c r="BN94" s="197"/>
      <c r="BO94" s="197"/>
      <c r="BP94" s="195"/>
      <c r="BQ94" s="195"/>
      <c r="BR94" s="196"/>
      <c r="BS94" s="195"/>
      <c r="BT94" s="196"/>
      <c r="BU94" s="121"/>
      <c r="BV94" s="197"/>
      <c r="BW94" s="197"/>
      <c r="BX94" s="195"/>
      <c r="BY94" s="195"/>
      <c r="BZ94" s="196"/>
      <c r="CA94" s="195"/>
      <c r="CB94" s="196"/>
      <c r="CC94" s="121"/>
      <c r="CD94" s="197"/>
      <c r="CE94" s="197"/>
      <c r="CF94" s="195"/>
      <c r="CG94" s="195"/>
      <c r="CH94" s="196"/>
      <c r="CI94" s="195"/>
      <c r="CJ94" s="196"/>
      <c r="CK94" s="121"/>
      <c r="CL94" s="197"/>
      <c r="CM94" s="197"/>
      <c r="CN94" s="195"/>
      <c r="CO94" s="195"/>
      <c r="CP94" s="196"/>
      <c r="CQ94" s="195"/>
      <c r="CR94" s="196"/>
      <c r="CS94" s="121"/>
      <c r="CT94" s="197"/>
      <c r="CU94" s="197"/>
      <c r="CV94" s="195"/>
      <c r="CW94" s="195"/>
      <c r="CX94" s="196"/>
      <c r="CY94" s="195"/>
      <c r="CZ94" s="196"/>
      <c r="DA94" s="121"/>
      <c r="DB94" s="197"/>
    </row>
    <row r="95" spans="4:106" x14ac:dyDescent="0.25">
      <c r="D95" s="195"/>
      <c r="E95" s="195"/>
      <c r="F95" s="196"/>
      <c r="G95" s="195"/>
      <c r="H95" s="196"/>
      <c r="I95" s="121"/>
      <c r="J95" s="197"/>
      <c r="K95" s="197"/>
      <c r="L95" s="195"/>
      <c r="M95" s="195"/>
      <c r="N95" s="196"/>
      <c r="O95" s="195"/>
      <c r="P95" s="196"/>
      <c r="Q95" s="121"/>
      <c r="R95" s="197"/>
      <c r="S95" s="197"/>
      <c r="T95" s="195"/>
      <c r="U95" s="195"/>
      <c r="V95" s="196"/>
      <c r="W95" s="195"/>
      <c r="X95" s="196"/>
      <c r="Y95" s="121"/>
      <c r="Z95" s="197"/>
      <c r="AA95" s="197"/>
      <c r="AB95" s="195"/>
      <c r="AC95" s="195"/>
      <c r="AD95" s="196"/>
      <c r="AE95" s="195"/>
      <c r="AF95" s="196"/>
      <c r="AG95" s="121"/>
      <c r="AH95" s="197"/>
      <c r="AI95" s="197"/>
      <c r="AJ95" s="195"/>
      <c r="AK95" s="195"/>
      <c r="AL95" s="196"/>
      <c r="AM95" s="195"/>
      <c r="AN95" s="196"/>
      <c r="AO95" s="121"/>
      <c r="AP95" s="197"/>
      <c r="AQ95" s="197"/>
      <c r="AR95" s="195"/>
      <c r="AS95" s="195"/>
      <c r="AT95" s="196"/>
      <c r="AU95" s="195"/>
      <c r="AV95" s="196"/>
      <c r="AW95" s="121"/>
      <c r="AX95" s="197"/>
      <c r="AY95" s="197"/>
      <c r="AZ95" s="195"/>
      <c r="BA95" s="195"/>
      <c r="BB95" s="196"/>
      <c r="BC95" s="195"/>
      <c r="BD95" s="196"/>
      <c r="BE95" s="121"/>
      <c r="BF95" s="197"/>
      <c r="BG95" s="197"/>
      <c r="BH95" s="195"/>
      <c r="BI95" s="195"/>
      <c r="BJ95" s="196"/>
      <c r="BK95" s="195"/>
      <c r="BL95" s="196"/>
      <c r="BM95" s="121"/>
      <c r="BN95" s="197"/>
      <c r="BO95" s="197"/>
      <c r="BP95" s="195"/>
      <c r="BQ95" s="195"/>
      <c r="BR95" s="196"/>
      <c r="BS95" s="195"/>
      <c r="BT95" s="196"/>
      <c r="BU95" s="121"/>
      <c r="BV95" s="197"/>
      <c r="BW95" s="197"/>
      <c r="BX95" s="195"/>
      <c r="BY95" s="195"/>
      <c r="BZ95" s="196"/>
      <c r="CA95" s="195"/>
      <c r="CB95" s="196"/>
      <c r="CC95" s="121"/>
      <c r="CD95" s="197"/>
      <c r="CE95" s="197"/>
      <c r="CF95" s="195"/>
      <c r="CG95" s="195"/>
      <c r="CH95" s="196"/>
      <c r="CI95" s="195"/>
      <c r="CJ95" s="196"/>
      <c r="CK95" s="121"/>
      <c r="CL95" s="197"/>
      <c r="CM95" s="197"/>
      <c r="CN95" s="195"/>
      <c r="CO95" s="195"/>
      <c r="CP95" s="196"/>
      <c r="CQ95" s="195"/>
      <c r="CR95" s="196"/>
      <c r="CS95" s="121"/>
      <c r="CT95" s="197"/>
      <c r="CU95" s="197"/>
      <c r="CV95" s="195"/>
      <c r="CW95" s="195"/>
      <c r="CX95" s="196"/>
      <c r="CY95" s="195"/>
      <c r="CZ95" s="196"/>
      <c r="DA95" s="121"/>
      <c r="DB95" s="197"/>
    </row>
    <row r="96" spans="4:106" x14ac:dyDescent="0.25">
      <c r="D96" s="195"/>
      <c r="E96" s="195"/>
      <c r="F96" s="196"/>
      <c r="G96" s="195"/>
      <c r="H96" s="196"/>
      <c r="I96" s="121"/>
      <c r="J96" s="197"/>
      <c r="K96" s="197"/>
      <c r="L96" s="195"/>
      <c r="M96" s="195"/>
      <c r="N96" s="196"/>
      <c r="O96" s="195"/>
      <c r="P96" s="196"/>
      <c r="Q96" s="121"/>
      <c r="R96" s="197"/>
      <c r="S96" s="197"/>
      <c r="T96" s="195"/>
      <c r="U96" s="195"/>
      <c r="V96" s="196"/>
      <c r="W96" s="195"/>
      <c r="X96" s="196"/>
      <c r="Y96" s="121"/>
      <c r="Z96" s="197"/>
      <c r="AA96" s="197"/>
      <c r="AB96" s="195"/>
      <c r="AC96" s="195"/>
      <c r="AD96" s="196"/>
      <c r="AE96" s="195"/>
      <c r="AF96" s="196"/>
      <c r="AG96" s="121"/>
      <c r="AH96" s="197"/>
      <c r="AI96" s="197"/>
      <c r="AJ96" s="195"/>
      <c r="AK96" s="195"/>
      <c r="AL96" s="196"/>
      <c r="AM96" s="195"/>
      <c r="AN96" s="196"/>
      <c r="AO96" s="121"/>
      <c r="AP96" s="197"/>
      <c r="AQ96" s="197"/>
      <c r="AR96" s="195"/>
      <c r="AS96" s="195"/>
      <c r="AT96" s="196"/>
      <c r="AU96" s="195"/>
      <c r="AV96" s="196"/>
      <c r="AW96" s="121"/>
      <c r="AX96" s="197"/>
      <c r="AY96" s="197"/>
      <c r="AZ96" s="195"/>
      <c r="BA96" s="195"/>
      <c r="BB96" s="196"/>
      <c r="BC96" s="195"/>
      <c r="BD96" s="196"/>
      <c r="BE96" s="121"/>
      <c r="BF96" s="197"/>
      <c r="BG96" s="197"/>
      <c r="BH96" s="195"/>
      <c r="BI96" s="195"/>
      <c r="BJ96" s="196"/>
      <c r="BK96" s="195"/>
      <c r="BL96" s="196"/>
      <c r="BM96" s="121"/>
      <c r="BN96" s="197"/>
      <c r="BO96" s="197"/>
      <c r="BP96" s="195"/>
      <c r="BQ96" s="195"/>
      <c r="BR96" s="196"/>
      <c r="BS96" s="195"/>
      <c r="BT96" s="196"/>
      <c r="BU96" s="121"/>
      <c r="BV96" s="197"/>
      <c r="BW96" s="197"/>
      <c r="BX96" s="195"/>
      <c r="BY96" s="195"/>
      <c r="BZ96" s="196"/>
      <c r="CA96" s="195"/>
      <c r="CB96" s="196"/>
      <c r="CC96" s="121"/>
      <c r="CD96" s="197"/>
      <c r="CE96" s="197"/>
      <c r="CF96" s="195"/>
      <c r="CG96" s="195"/>
      <c r="CH96" s="196"/>
      <c r="CI96" s="195"/>
      <c r="CJ96" s="196"/>
      <c r="CK96" s="121"/>
      <c r="CL96" s="197"/>
      <c r="CM96" s="197"/>
      <c r="CN96" s="195"/>
      <c r="CO96" s="195"/>
      <c r="CP96" s="196"/>
      <c r="CQ96" s="195"/>
      <c r="CR96" s="196"/>
      <c r="CS96" s="121"/>
      <c r="CT96" s="197"/>
      <c r="CU96" s="197"/>
      <c r="CV96" s="195"/>
      <c r="CW96" s="195"/>
      <c r="CX96" s="196"/>
      <c r="CY96" s="195"/>
      <c r="CZ96" s="196"/>
      <c r="DA96" s="121"/>
      <c r="DB96" s="197"/>
    </row>
    <row r="97" spans="4:106" x14ac:dyDescent="0.25">
      <c r="D97" s="195"/>
      <c r="E97" s="195"/>
      <c r="F97" s="196"/>
      <c r="G97" s="195"/>
      <c r="H97" s="196"/>
      <c r="I97" s="121"/>
      <c r="J97" s="197"/>
      <c r="K97" s="197"/>
      <c r="L97" s="195"/>
      <c r="M97" s="195"/>
      <c r="N97" s="196"/>
      <c r="O97" s="195"/>
      <c r="P97" s="196"/>
      <c r="Q97" s="121"/>
      <c r="R97" s="197"/>
      <c r="S97" s="197"/>
      <c r="T97" s="195"/>
      <c r="U97" s="195"/>
      <c r="V97" s="196"/>
      <c r="W97" s="195"/>
      <c r="X97" s="196"/>
      <c r="Y97" s="121"/>
      <c r="Z97" s="197"/>
      <c r="AA97" s="197"/>
      <c r="AB97" s="195"/>
      <c r="AC97" s="195"/>
      <c r="AD97" s="196"/>
      <c r="AE97" s="195"/>
      <c r="AF97" s="196"/>
      <c r="AG97" s="121"/>
      <c r="AH97" s="197"/>
      <c r="AI97" s="197"/>
      <c r="AJ97" s="195"/>
      <c r="AK97" s="195"/>
      <c r="AL97" s="196"/>
      <c r="AM97" s="195"/>
      <c r="AN97" s="196"/>
      <c r="AO97" s="121"/>
      <c r="AP97" s="197"/>
      <c r="AQ97" s="197"/>
      <c r="AR97" s="195"/>
      <c r="AS97" s="195"/>
      <c r="AT97" s="196"/>
      <c r="AU97" s="195"/>
      <c r="AV97" s="196"/>
      <c r="AW97" s="121"/>
      <c r="AX97" s="197"/>
      <c r="AY97" s="197"/>
      <c r="AZ97" s="195"/>
      <c r="BA97" s="195"/>
      <c r="BB97" s="196"/>
      <c r="BC97" s="195"/>
      <c r="BD97" s="196"/>
      <c r="BE97" s="121"/>
      <c r="BF97" s="197"/>
      <c r="BG97" s="197"/>
      <c r="BH97" s="195"/>
      <c r="BI97" s="195"/>
      <c r="BJ97" s="196"/>
      <c r="BK97" s="195"/>
      <c r="BL97" s="196"/>
      <c r="BM97" s="121"/>
      <c r="BN97" s="197"/>
      <c r="BO97" s="197"/>
      <c r="BP97" s="195"/>
      <c r="BQ97" s="195"/>
      <c r="BR97" s="196"/>
      <c r="BS97" s="195"/>
      <c r="BT97" s="196"/>
      <c r="BU97" s="121"/>
      <c r="BV97" s="197"/>
      <c r="BW97" s="197"/>
      <c r="BX97" s="195"/>
      <c r="BY97" s="195"/>
      <c r="BZ97" s="196"/>
      <c r="CA97" s="195"/>
      <c r="CB97" s="196"/>
      <c r="CC97" s="121"/>
      <c r="CD97" s="197"/>
      <c r="CE97" s="197"/>
      <c r="CF97" s="195"/>
      <c r="CG97" s="195"/>
      <c r="CH97" s="196"/>
      <c r="CI97" s="195"/>
      <c r="CJ97" s="196"/>
      <c r="CK97" s="121"/>
      <c r="CL97" s="197"/>
      <c r="CM97" s="197"/>
      <c r="CN97" s="195"/>
      <c r="CO97" s="195"/>
      <c r="CP97" s="196"/>
      <c r="CQ97" s="195"/>
      <c r="CR97" s="196"/>
      <c r="CS97" s="121"/>
      <c r="CT97" s="197"/>
      <c r="CU97" s="197"/>
      <c r="CV97" s="195"/>
      <c r="CW97" s="195"/>
      <c r="CX97" s="196"/>
      <c r="CY97" s="195"/>
      <c r="CZ97" s="196"/>
      <c r="DA97" s="121"/>
      <c r="DB97" s="197"/>
    </row>
  </sheetData>
  <sheetProtection sheet="1" selectLockedCells="1"/>
  <conditionalFormatting sqref="EI4:EU32">
    <cfRule type="top10" dxfId="89" priority="48" rank="2"/>
  </conditionalFormatting>
  <conditionalFormatting sqref="EH4:EH32">
    <cfRule type="top10" dxfId="88" priority="47" bottom="1" rank="1"/>
  </conditionalFormatting>
  <conditionalFormatting sqref="EI4:EU4">
    <cfRule type="top10" dxfId="87" priority="46" rank="2"/>
  </conditionalFormatting>
  <conditionalFormatting sqref="EI5:EU5">
    <cfRule type="top10" dxfId="86" priority="45" rank="2"/>
  </conditionalFormatting>
  <conditionalFormatting sqref="EI6:EU6">
    <cfRule type="top10" dxfId="85" priority="44" rank="2"/>
  </conditionalFormatting>
  <conditionalFormatting sqref="EI7:EU7">
    <cfRule type="top10" dxfId="84" priority="43" rank="2"/>
  </conditionalFormatting>
  <conditionalFormatting sqref="EI8:EU8">
    <cfRule type="top10" dxfId="83" priority="42" rank="2"/>
  </conditionalFormatting>
  <conditionalFormatting sqref="EI9:EU9">
    <cfRule type="top10" dxfId="82" priority="41" rank="2"/>
  </conditionalFormatting>
  <conditionalFormatting sqref="EI10:EU10">
    <cfRule type="top10" dxfId="81" priority="40" rank="2"/>
  </conditionalFormatting>
  <conditionalFormatting sqref="EI11:EU11">
    <cfRule type="top10" dxfId="80" priority="39" rank="2"/>
  </conditionalFormatting>
  <conditionalFormatting sqref="EI12:EU12">
    <cfRule type="top10" dxfId="79" priority="38" rank="2"/>
  </conditionalFormatting>
  <conditionalFormatting sqref="EI13:EU13">
    <cfRule type="top10" dxfId="78" priority="37" rank="2"/>
  </conditionalFormatting>
  <conditionalFormatting sqref="EI14:EU14">
    <cfRule type="top10" dxfId="77" priority="36" rank="2"/>
  </conditionalFormatting>
  <conditionalFormatting sqref="EI15:EU15">
    <cfRule type="top10" dxfId="76" priority="35" rank="2"/>
  </conditionalFormatting>
  <conditionalFormatting sqref="EI16:EU16">
    <cfRule type="top10" dxfId="75" priority="34" rank="2"/>
  </conditionalFormatting>
  <conditionalFormatting sqref="EI17:EU17">
    <cfRule type="top10" dxfId="74" priority="33" rank="2"/>
  </conditionalFormatting>
  <conditionalFormatting sqref="EI18:EU18">
    <cfRule type="top10" dxfId="73" priority="32" rank="2"/>
  </conditionalFormatting>
  <conditionalFormatting sqref="EI19:EU19">
    <cfRule type="top10" dxfId="72" priority="31" rank="2"/>
  </conditionalFormatting>
  <conditionalFormatting sqref="EI20:EU20">
    <cfRule type="top10" dxfId="71" priority="30" rank="2"/>
  </conditionalFormatting>
  <conditionalFormatting sqref="EI21:EU21">
    <cfRule type="top10" dxfId="70" priority="29" rank="2"/>
  </conditionalFormatting>
  <conditionalFormatting sqref="EI22:EU22">
    <cfRule type="top10" dxfId="69" priority="28" rank="2"/>
  </conditionalFormatting>
  <conditionalFormatting sqref="EI23:EU23">
    <cfRule type="top10" dxfId="68" priority="27" rank="2"/>
  </conditionalFormatting>
  <conditionalFormatting sqref="EI24:EU24">
    <cfRule type="top10" dxfId="67" priority="26" rank="2"/>
  </conditionalFormatting>
  <conditionalFormatting sqref="EI25:EU25">
    <cfRule type="top10" dxfId="66" priority="25" rank="2"/>
  </conditionalFormatting>
  <conditionalFormatting sqref="EI26:EU26">
    <cfRule type="top10" dxfId="65" priority="24" rank="2"/>
  </conditionalFormatting>
  <conditionalFormatting sqref="EI27:EU27">
    <cfRule type="top10" dxfId="64" priority="23" rank="2"/>
  </conditionalFormatting>
  <conditionalFormatting sqref="EI28:EU28">
    <cfRule type="top10" dxfId="63" priority="22" rank="2"/>
  </conditionalFormatting>
  <conditionalFormatting sqref="EI29:EU29">
    <cfRule type="top10" dxfId="62" priority="21" rank="2"/>
  </conditionalFormatting>
  <conditionalFormatting sqref="EI30:EU30">
    <cfRule type="top10" dxfId="61" priority="20" rank="2"/>
  </conditionalFormatting>
  <conditionalFormatting sqref="EI31:EU31">
    <cfRule type="top10" dxfId="60" priority="19" rank="2"/>
  </conditionalFormatting>
  <conditionalFormatting sqref="EI32:EU32">
    <cfRule type="top10" dxfId="59" priority="18" rank="2"/>
  </conditionalFormatting>
  <conditionalFormatting sqref="EX4:EX32">
    <cfRule type="top10" dxfId="58" priority="16" rank="1"/>
    <cfRule type="top10" dxfId="57" priority="17" bottom="1" rank="1"/>
  </conditionalFormatting>
  <conditionalFormatting sqref="FN4:FN32">
    <cfRule type="top10" dxfId="56" priority="14" rank="1"/>
    <cfRule type="top10" dxfId="55" priority="15" bottom="1" rank="1"/>
  </conditionalFormatting>
  <conditionalFormatting sqref="I4:J4 J5:J29 I5:I32">
    <cfRule type="top10" dxfId="54" priority="10" bottom="1" rank="1"/>
  </conditionalFormatting>
  <conditionalFormatting sqref="Z4:Z29 Y4:Y32">
    <cfRule type="top10" dxfId="53" priority="9" bottom="1" rank="1"/>
  </conditionalFormatting>
  <conditionalFormatting sqref="R4:R29 Q4:Q32">
    <cfRule type="top10" dxfId="52" priority="11" bottom="1" rank="1"/>
  </conditionalFormatting>
  <conditionalFormatting sqref="BU4:BV32 CC4:CD32 CK4:CL32">
    <cfRule type="top10" dxfId="51" priority="8" bottom="1" rank="1"/>
  </conditionalFormatting>
  <conditionalFormatting sqref="CS4:CT32">
    <cfRule type="top10" dxfId="50" priority="7" bottom="1" rank="1"/>
  </conditionalFormatting>
  <conditionalFormatting sqref="AW4:AX4 AX5:AX29 AW5:AW32">
    <cfRule type="top10" dxfId="49" priority="4" bottom="1" rank="1"/>
  </conditionalFormatting>
  <conditionalFormatting sqref="BM4:BN4 BE4:BF4 BF5:BF29 BN5:BN29 BE5:BE32 BM5:BM32">
    <cfRule type="top10" dxfId="48" priority="3" bottom="1" rank="1"/>
  </conditionalFormatting>
  <conditionalFormatting sqref="AH4:AH29 AG4:AG32">
    <cfRule type="top10" dxfId="47" priority="5" bottom="1" rank="1"/>
  </conditionalFormatting>
  <conditionalFormatting sqref="AP4:AP29 AO4:AO32">
    <cfRule type="top10" dxfId="46" priority="6" bottom="1" rank="1"/>
  </conditionalFormatting>
  <conditionalFormatting sqref="DB4:DB32">
    <cfRule type="top10" dxfId="45" priority="2" bottom="1" rank="1"/>
  </conditionalFormatting>
  <conditionalFormatting sqref="BV4:BV32">
    <cfRule type="cellIs" dxfId="44" priority="1" operator="lessThan">
      <formula>1.01</formula>
    </cfRule>
  </conditionalFormatting>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8C7F4-4E0F-4862-8DB5-3A6016BF685A}">
  <dimension ref="A1:GG62"/>
  <sheetViews>
    <sheetView zoomScaleNormal="100" workbookViewId="0">
      <pane xSplit="3" ySplit="3" topLeftCell="D4" activePane="bottomRight" state="frozen"/>
      <selection pane="topRight" activeCell="C1" sqref="C1"/>
      <selection pane="bottomLeft" activeCell="A4" sqref="A4"/>
      <selection pane="bottomRight" activeCell="B45" sqref="B45"/>
    </sheetView>
  </sheetViews>
  <sheetFormatPr defaultRowHeight="15" x14ac:dyDescent="0.25"/>
  <cols>
    <col min="1" max="1" width="3" customWidth="1"/>
    <col min="2" max="2" width="18.5703125" style="55" customWidth="1"/>
    <col min="3" max="3" width="1" customWidth="1"/>
    <col min="4" max="4" width="6.42578125" style="57" customWidth="1"/>
    <col min="5" max="5" width="4.28515625" style="57" customWidth="1"/>
    <col min="6" max="6" width="7.140625" style="8" customWidth="1"/>
    <col min="7" max="7" width="6.7109375" style="57" customWidth="1"/>
    <col min="8" max="8" width="7.140625" style="8" customWidth="1"/>
    <col min="9" max="9" width="7.140625" style="55" customWidth="1"/>
    <col min="10" max="10" width="7.140625" customWidth="1"/>
    <col min="11" max="11" width="1" customWidth="1"/>
    <col min="12" max="12" width="6.42578125" style="57" customWidth="1"/>
    <col min="13" max="13" width="4.28515625" style="57" customWidth="1"/>
    <col min="14" max="14" width="7.140625" style="8" customWidth="1"/>
    <col min="15" max="15" width="6.7109375" style="57" customWidth="1"/>
    <col min="16" max="16" width="7.140625" style="8" customWidth="1"/>
    <col min="17" max="17" width="7.140625" style="55" customWidth="1"/>
    <col min="18" max="18" width="7.140625" customWidth="1"/>
    <col min="19" max="19" width="1" customWidth="1"/>
    <col min="20" max="20" width="6.42578125" style="57" customWidth="1"/>
    <col min="21" max="21" width="4.28515625" style="57" customWidth="1"/>
    <col min="22" max="22" width="7.140625" style="8" customWidth="1"/>
    <col min="23" max="23" width="6.7109375" style="57" customWidth="1"/>
    <col min="24" max="24" width="7.140625" style="8" customWidth="1"/>
    <col min="25" max="25" width="7.140625" style="55" customWidth="1"/>
    <col min="26" max="26" width="7.140625" customWidth="1"/>
    <col min="27" max="27" width="1" customWidth="1"/>
    <col min="28" max="28" width="6.42578125" style="57" customWidth="1"/>
    <col min="29" max="29" width="4.28515625" style="57" customWidth="1"/>
    <col min="30" max="30" width="7.140625" style="8" customWidth="1"/>
    <col min="31" max="31" width="6.7109375" style="57" customWidth="1"/>
    <col min="32" max="32" width="7.140625" style="8" customWidth="1"/>
    <col min="33" max="33" width="7.140625" style="55" customWidth="1"/>
    <col min="34" max="34" width="7.140625" customWidth="1"/>
    <col min="35" max="35" width="1" customWidth="1"/>
    <col min="36" max="36" width="6.42578125" style="57" customWidth="1"/>
    <col min="37" max="37" width="4.28515625" style="57" customWidth="1"/>
    <col min="38" max="38" width="7.140625" style="8" customWidth="1"/>
    <col min="39" max="39" width="6.7109375" style="57" customWidth="1"/>
    <col min="40" max="40" width="7.140625" style="8" customWidth="1"/>
    <col min="41" max="41" width="7.140625" style="55" customWidth="1"/>
    <col min="42" max="42" width="7.140625" customWidth="1"/>
    <col min="43" max="43" width="1" customWidth="1"/>
    <col min="44" max="44" width="6.42578125" style="57" customWidth="1"/>
    <col min="45" max="45" width="4.28515625" style="57" customWidth="1"/>
    <col min="46" max="46" width="7.140625" style="8" customWidth="1"/>
    <col min="47" max="47" width="6.7109375" style="57" customWidth="1"/>
    <col min="48" max="48" width="7.140625" style="8" customWidth="1"/>
    <col min="49" max="49" width="7.140625" style="55" customWidth="1"/>
    <col min="50" max="50" width="7.140625" customWidth="1"/>
    <col min="51" max="51" width="1" customWidth="1"/>
    <col min="52" max="52" width="6.42578125" style="57" customWidth="1"/>
    <col min="53" max="53" width="4.28515625" style="57" customWidth="1"/>
    <col min="54" max="54" width="7.140625" style="8" customWidth="1"/>
    <col min="55" max="55" width="6.7109375" style="57" customWidth="1"/>
    <col min="56" max="56" width="7.140625" style="8" customWidth="1"/>
    <col min="57" max="57" width="7.140625" style="55" customWidth="1"/>
    <col min="58" max="58" width="7.140625" customWidth="1"/>
    <col min="59" max="59" width="1" customWidth="1"/>
    <col min="60" max="60" width="6.42578125" style="57" customWidth="1"/>
    <col min="61" max="61" width="4.28515625" style="57" customWidth="1"/>
    <col min="62" max="62" width="7.140625" style="8" customWidth="1"/>
    <col min="63" max="63" width="6.7109375" style="57" customWidth="1"/>
    <col min="64" max="64" width="7.140625" style="8" customWidth="1"/>
    <col min="65" max="65" width="7.140625" style="55" customWidth="1"/>
    <col min="66" max="66" width="7.140625" customWidth="1"/>
    <col min="67" max="67" width="1" customWidth="1"/>
    <col min="68" max="68" width="6.42578125" style="57" customWidth="1"/>
    <col min="69" max="69" width="4.28515625" style="57" customWidth="1"/>
    <col min="70" max="70" width="7.140625" style="8" customWidth="1"/>
    <col min="71" max="71" width="6.7109375" style="57" customWidth="1"/>
    <col min="72" max="72" width="7.140625" style="8" customWidth="1"/>
    <col min="73" max="73" width="7.140625" style="55" customWidth="1"/>
    <col min="74" max="74" width="7.140625" customWidth="1"/>
    <col min="75" max="75" width="1" customWidth="1"/>
    <col min="76" max="76" width="6.42578125" style="57" customWidth="1"/>
    <col min="77" max="77" width="4.28515625" style="57" customWidth="1"/>
    <col min="78" max="78" width="7.140625" style="8" customWidth="1"/>
    <col min="79" max="79" width="6.7109375" style="57" customWidth="1"/>
    <col min="80" max="80" width="7.140625" style="8" customWidth="1"/>
    <col min="81" max="81" width="7.140625" style="55" customWidth="1"/>
    <col min="82" max="82" width="7.140625" customWidth="1"/>
    <col min="83" max="83" width="1" customWidth="1"/>
    <col min="84" max="84" width="6.42578125" style="57" customWidth="1"/>
    <col min="85" max="85" width="4.28515625" style="57" customWidth="1"/>
    <col min="86" max="86" width="7.140625" style="8" customWidth="1"/>
    <col min="87" max="87" width="6.7109375" style="57" customWidth="1"/>
    <col min="88" max="88" width="7.140625" style="8" customWidth="1"/>
    <col min="89" max="89" width="7.140625" style="55" customWidth="1"/>
    <col min="90" max="90" width="7.140625" customWidth="1"/>
    <col min="91" max="91" width="1" customWidth="1"/>
    <col min="92" max="92" width="6.42578125" style="57" customWidth="1"/>
    <col min="93" max="93" width="4.28515625" style="57" customWidth="1"/>
    <col min="94" max="94" width="7.140625" style="8" customWidth="1"/>
    <col min="95" max="95" width="6.7109375" style="57" customWidth="1"/>
    <col min="96" max="96" width="7.140625" style="8" customWidth="1"/>
    <col min="97" max="97" width="7.140625" style="55" customWidth="1"/>
    <col min="98" max="98" width="7.140625" customWidth="1"/>
    <col min="99" max="99" width="1" customWidth="1"/>
    <col min="100" max="100" width="6.42578125" style="57" customWidth="1"/>
    <col min="101" max="101" width="4.28515625" style="57" customWidth="1"/>
    <col min="102" max="102" width="7.140625" style="8" customWidth="1"/>
    <col min="103" max="103" width="6.7109375" style="57" customWidth="1"/>
    <col min="104" max="104" width="7.140625" style="8" customWidth="1"/>
    <col min="105" max="105" width="7.140625" style="55" customWidth="1"/>
    <col min="106" max="106" width="7.140625" customWidth="1"/>
    <col min="107" max="107" width="1" customWidth="1"/>
    <col min="108" max="108" width="5.140625" customWidth="1"/>
    <col min="109" max="109" width="3.85546875" customWidth="1"/>
    <col min="110" max="110" width="22.140625" customWidth="1"/>
    <col min="111" max="113" width="7.5703125" customWidth="1"/>
    <col min="114" max="115" width="12" hidden="1" customWidth="1"/>
    <col min="116" max="116" width="7.5703125" hidden="1" customWidth="1"/>
    <col min="117" max="117" width="22.140625" hidden="1" customWidth="1"/>
    <col min="118" max="118" width="7" hidden="1" customWidth="1"/>
    <col min="119" max="119" width="5.7109375" hidden="1" customWidth="1"/>
    <col min="120" max="120" width="8" hidden="1" customWidth="1"/>
    <col min="121" max="122" width="15.7109375" hidden="1" customWidth="1"/>
    <col min="123" max="123" width="9.140625" customWidth="1"/>
    <col min="124" max="124" width="21.85546875" customWidth="1"/>
    <col min="125" max="139" width="7.140625" customWidth="1"/>
    <col min="141" max="141" width="21.42578125" customWidth="1"/>
    <col min="143" max="155" width="7.140625" customWidth="1"/>
    <col min="157" max="157" width="21.42578125" customWidth="1"/>
    <col min="159" max="171" width="7.140625" customWidth="1"/>
    <col min="173" max="173" width="9.140625" hidden="1" customWidth="1"/>
    <col min="174" max="174" width="18.28515625" hidden="1" customWidth="1"/>
    <col min="175" max="187" width="3.5703125" hidden="1" customWidth="1"/>
    <col min="188" max="188" width="4.85546875" hidden="1" customWidth="1"/>
    <col min="189" max="189" width="9.140625" hidden="1" customWidth="1"/>
  </cols>
  <sheetData>
    <row r="1" spans="1:188" s="55" customFormat="1" x14ac:dyDescent="0.25">
      <c r="D1" s="57"/>
      <c r="E1" s="57"/>
      <c r="F1" s="57"/>
      <c r="G1" s="57"/>
      <c r="H1" s="57"/>
      <c r="L1" s="57"/>
      <c r="M1" s="57"/>
      <c r="N1" s="57"/>
      <c r="O1" s="57"/>
      <c r="P1" s="57"/>
      <c r="T1" s="57"/>
      <c r="U1" s="57"/>
      <c r="V1" s="57"/>
      <c r="W1" s="57"/>
      <c r="X1" s="57"/>
      <c r="AB1" s="57"/>
      <c r="AC1" s="57"/>
      <c r="AD1" s="57"/>
      <c r="AE1" s="57"/>
      <c r="AF1" s="57"/>
      <c r="AJ1" s="57"/>
      <c r="AK1" s="57"/>
      <c r="AL1" s="57"/>
      <c r="AM1" s="57"/>
      <c r="AN1" s="57"/>
      <c r="AR1" s="57"/>
      <c r="AS1" s="57"/>
      <c r="AT1" s="57"/>
      <c r="AU1" s="57"/>
      <c r="AV1" s="57"/>
      <c r="AZ1" s="57"/>
      <c r="BA1" s="57"/>
      <c r="BB1" s="57"/>
      <c r="BC1" s="57"/>
      <c r="BD1" s="57"/>
      <c r="BH1" s="57"/>
      <c r="BI1" s="57"/>
      <c r="BJ1" s="57"/>
      <c r="BK1" s="57"/>
      <c r="BL1" s="57"/>
      <c r="BP1" s="57"/>
      <c r="BQ1" s="57"/>
      <c r="BR1" s="57"/>
      <c r="BS1" s="57"/>
      <c r="BT1" s="57"/>
      <c r="BX1" s="57"/>
      <c r="BY1" s="57"/>
      <c r="BZ1" s="57"/>
      <c r="CA1" s="57"/>
      <c r="CB1" s="57"/>
      <c r="CF1" s="57"/>
      <c r="CG1" s="57"/>
      <c r="CH1" s="57"/>
      <c r="CI1" s="57"/>
      <c r="CJ1" s="57"/>
      <c r="CN1" s="57"/>
      <c r="CO1" s="57"/>
      <c r="CP1" s="57"/>
      <c r="CQ1" s="57"/>
      <c r="CR1" s="57"/>
      <c r="CV1" s="57"/>
      <c r="CW1" s="57"/>
      <c r="CX1" s="57"/>
      <c r="CY1" s="57"/>
      <c r="CZ1" s="57"/>
      <c r="DP1" s="55" t="s">
        <v>38</v>
      </c>
      <c r="DU1" s="93">
        <v>-1</v>
      </c>
    </row>
    <row r="2" spans="1:188" s="55" customFormat="1" x14ac:dyDescent="0.25">
      <c r="C2" s="63"/>
      <c r="D2" s="57"/>
      <c r="E2" s="57"/>
      <c r="F2" s="57"/>
      <c r="G2" s="57"/>
      <c r="H2" s="57"/>
      <c r="I2" s="64" t="s">
        <v>37</v>
      </c>
      <c r="K2" s="63"/>
      <c r="L2" s="57"/>
      <c r="M2" s="57"/>
      <c r="N2" s="57"/>
      <c r="O2" s="57"/>
      <c r="P2" s="57"/>
      <c r="Q2" s="64" t="s">
        <v>37</v>
      </c>
      <c r="S2" s="63"/>
      <c r="T2" s="57"/>
      <c r="U2" s="57"/>
      <c r="V2" s="57"/>
      <c r="W2" s="57"/>
      <c r="X2" s="57"/>
      <c r="Y2" s="64" t="s">
        <v>37</v>
      </c>
      <c r="AA2" s="63"/>
      <c r="AB2" s="57"/>
      <c r="AC2" s="57"/>
      <c r="AD2" s="57"/>
      <c r="AE2" s="57"/>
      <c r="AF2" s="57"/>
      <c r="AG2" s="64" t="s">
        <v>37</v>
      </c>
      <c r="AI2" s="63"/>
      <c r="AJ2" s="57"/>
      <c r="AK2" s="57"/>
      <c r="AL2" s="57"/>
      <c r="AM2" s="57"/>
      <c r="AN2" s="57"/>
      <c r="AO2" s="64" t="s">
        <v>37</v>
      </c>
      <c r="AQ2" s="63"/>
      <c r="AR2" s="57"/>
      <c r="AS2" s="57"/>
      <c r="AT2" s="57"/>
      <c r="AU2" s="57"/>
      <c r="AV2" s="57"/>
      <c r="AW2" s="64" t="s">
        <v>37</v>
      </c>
      <c r="AY2" s="63"/>
      <c r="AZ2" s="57"/>
      <c r="BA2" s="57"/>
      <c r="BB2" s="57"/>
      <c r="BC2" s="57"/>
      <c r="BD2" s="57"/>
      <c r="BE2" s="64" t="s">
        <v>37</v>
      </c>
      <c r="BG2" s="63"/>
      <c r="BH2" s="57"/>
      <c r="BI2" s="57"/>
      <c r="BJ2" s="57"/>
      <c r="BK2" s="57"/>
      <c r="BL2" s="57"/>
      <c r="BM2" s="64" t="s">
        <v>37</v>
      </c>
      <c r="BO2" s="63"/>
      <c r="BP2" s="57"/>
      <c r="BQ2" s="57"/>
      <c r="BR2" s="57"/>
      <c r="BS2" s="57"/>
      <c r="BT2" s="57"/>
      <c r="BU2" s="64" t="s">
        <v>37</v>
      </c>
      <c r="BW2" s="63"/>
      <c r="BX2" s="57"/>
      <c r="BY2" s="57"/>
      <c r="BZ2" s="57"/>
      <c r="CA2" s="57"/>
      <c r="CB2" s="57"/>
      <c r="CC2" s="64" t="s">
        <v>37</v>
      </c>
      <c r="CE2" s="63"/>
      <c r="CF2" s="57"/>
      <c r="CG2" s="57"/>
      <c r="CH2" s="57"/>
      <c r="CI2" s="57"/>
      <c r="CJ2" s="57"/>
      <c r="CK2" s="64" t="s">
        <v>37</v>
      </c>
      <c r="CM2" s="63"/>
      <c r="CN2" s="57"/>
      <c r="CO2" s="57"/>
      <c r="CP2" s="57"/>
      <c r="CQ2" s="57"/>
      <c r="CR2" s="57"/>
      <c r="CS2" s="64" t="s">
        <v>37</v>
      </c>
      <c r="CU2" s="63"/>
      <c r="CV2" s="57"/>
      <c r="CW2" s="57"/>
      <c r="CX2" s="57"/>
      <c r="CY2" s="57"/>
      <c r="CZ2" s="57"/>
      <c r="DA2" s="64" t="s">
        <v>37</v>
      </c>
      <c r="DC2" s="63"/>
      <c r="DD2" s="57"/>
      <c r="DG2" s="57"/>
      <c r="DH2" s="57"/>
      <c r="DI2" s="57"/>
      <c r="DJ2" s="57"/>
      <c r="DK2" s="57"/>
      <c r="DL2" s="57"/>
      <c r="DU2" s="100" t="s">
        <v>48</v>
      </c>
    </row>
    <row r="3" spans="1:188" s="55" customFormat="1" ht="21" x14ac:dyDescent="0.25">
      <c r="C3" s="63"/>
      <c r="D3" s="67" t="s">
        <v>23</v>
      </c>
      <c r="E3" s="68" t="s">
        <v>21</v>
      </c>
      <c r="F3" s="69" t="s">
        <v>24</v>
      </c>
      <c r="G3" s="67" t="s">
        <v>22</v>
      </c>
      <c r="H3" s="69" t="s">
        <v>24</v>
      </c>
      <c r="I3" s="70" t="s">
        <v>24</v>
      </c>
      <c r="J3" s="68" t="s">
        <v>25</v>
      </c>
      <c r="K3" s="71"/>
      <c r="L3" s="67" t="s">
        <v>23</v>
      </c>
      <c r="M3" s="68" t="s">
        <v>21</v>
      </c>
      <c r="N3" s="69" t="s">
        <v>24</v>
      </c>
      <c r="O3" s="67" t="s">
        <v>22</v>
      </c>
      <c r="P3" s="69" t="s">
        <v>24</v>
      </c>
      <c r="Q3" s="70" t="s">
        <v>24</v>
      </c>
      <c r="R3" s="68" t="s">
        <v>25</v>
      </c>
      <c r="S3" s="71"/>
      <c r="T3" s="67" t="s">
        <v>23</v>
      </c>
      <c r="U3" s="68" t="s">
        <v>21</v>
      </c>
      <c r="V3" s="69" t="s">
        <v>24</v>
      </c>
      <c r="W3" s="67" t="s">
        <v>22</v>
      </c>
      <c r="X3" s="69" t="s">
        <v>24</v>
      </c>
      <c r="Y3" s="70" t="s">
        <v>24</v>
      </c>
      <c r="Z3" s="68" t="s">
        <v>25</v>
      </c>
      <c r="AA3" s="71"/>
      <c r="AB3" s="67" t="s">
        <v>23</v>
      </c>
      <c r="AC3" s="68" t="s">
        <v>21</v>
      </c>
      <c r="AD3" s="69" t="s">
        <v>24</v>
      </c>
      <c r="AE3" s="67" t="s">
        <v>22</v>
      </c>
      <c r="AF3" s="69" t="s">
        <v>24</v>
      </c>
      <c r="AG3" s="70" t="s">
        <v>24</v>
      </c>
      <c r="AH3" s="68" t="s">
        <v>25</v>
      </c>
      <c r="AI3" s="71"/>
      <c r="AJ3" s="67" t="s">
        <v>23</v>
      </c>
      <c r="AK3" s="68" t="s">
        <v>21</v>
      </c>
      <c r="AL3" s="69" t="s">
        <v>24</v>
      </c>
      <c r="AM3" s="67" t="s">
        <v>22</v>
      </c>
      <c r="AN3" s="69" t="s">
        <v>24</v>
      </c>
      <c r="AO3" s="70" t="s">
        <v>24</v>
      </c>
      <c r="AP3" s="68" t="s">
        <v>25</v>
      </c>
      <c r="AQ3" s="71"/>
      <c r="AR3" s="67" t="s">
        <v>23</v>
      </c>
      <c r="AS3" s="68" t="s">
        <v>21</v>
      </c>
      <c r="AT3" s="69" t="s">
        <v>24</v>
      </c>
      <c r="AU3" s="67" t="s">
        <v>22</v>
      </c>
      <c r="AV3" s="69" t="s">
        <v>24</v>
      </c>
      <c r="AW3" s="70" t="s">
        <v>24</v>
      </c>
      <c r="AX3" s="68" t="s">
        <v>25</v>
      </c>
      <c r="AY3" s="71"/>
      <c r="AZ3" s="67" t="s">
        <v>23</v>
      </c>
      <c r="BA3" s="68" t="s">
        <v>21</v>
      </c>
      <c r="BB3" s="69" t="s">
        <v>24</v>
      </c>
      <c r="BC3" s="67" t="s">
        <v>22</v>
      </c>
      <c r="BD3" s="69" t="s">
        <v>24</v>
      </c>
      <c r="BE3" s="70" t="s">
        <v>24</v>
      </c>
      <c r="BF3" s="68" t="s">
        <v>25</v>
      </c>
      <c r="BG3" s="71"/>
      <c r="BH3" s="67" t="s">
        <v>23</v>
      </c>
      <c r="BI3" s="68" t="s">
        <v>21</v>
      </c>
      <c r="BJ3" s="69" t="s">
        <v>24</v>
      </c>
      <c r="BK3" s="67" t="s">
        <v>22</v>
      </c>
      <c r="BL3" s="69" t="s">
        <v>24</v>
      </c>
      <c r="BM3" s="70" t="s">
        <v>24</v>
      </c>
      <c r="BN3" s="68" t="s">
        <v>25</v>
      </c>
      <c r="BO3" s="71"/>
      <c r="BP3" s="67" t="s">
        <v>23</v>
      </c>
      <c r="BQ3" s="68" t="s">
        <v>21</v>
      </c>
      <c r="BR3" s="69" t="s">
        <v>24</v>
      </c>
      <c r="BS3" s="67" t="s">
        <v>22</v>
      </c>
      <c r="BT3" s="69" t="s">
        <v>24</v>
      </c>
      <c r="BU3" s="70" t="s">
        <v>24</v>
      </c>
      <c r="BV3" s="68" t="s">
        <v>25</v>
      </c>
      <c r="BW3" s="72"/>
      <c r="BX3" s="67" t="s">
        <v>23</v>
      </c>
      <c r="BY3" s="68" t="s">
        <v>21</v>
      </c>
      <c r="BZ3" s="69" t="s">
        <v>24</v>
      </c>
      <c r="CA3" s="67" t="s">
        <v>22</v>
      </c>
      <c r="CB3" s="69" t="s">
        <v>24</v>
      </c>
      <c r="CC3" s="70" t="s">
        <v>24</v>
      </c>
      <c r="CD3" s="68" t="s">
        <v>25</v>
      </c>
      <c r="CE3" s="72"/>
      <c r="CF3" s="67" t="s">
        <v>23</v>
      </c>
      <c r="CG3" s="68" t="s">
        <v>21</v>
      </c>
      <c r="CH3" s="69" t="s">
        <v>24</v>
      </c>
      <c r="CI3" s="67" t="s">
        <v>22</v>
      </c>
      <c r="CJ3" s="69" t="s">
        <v>24</v>
      </c>
      <c r="CK3" s="70" t="s">
        <v>24</v>
      </c>
      <c r="CL3" s="68" t="s">
        <v>25</v>
      </c>
      <c r="CM3" s="72"/>
      <c r="CN3" s="67" t="s">
        <v>23</v>
      </c>
      <c r="CO3" s="68" t="s">
        <v>21</v>
      </c>
      <c r="CP3" s="69" t="s">
        <v>24</v>
      </c>
      <c r="CQ3" s="67" t="s">
        <v>22</v>
      </c>
      <c r="CR3" s="69" t="s">
        <v>24</v>
      </c>
      <c r="CS3" s="70" t="s">
        <v>24</v>
      </c>
      <c r="CT3" s="68" t="s">
        <v>25</v>
      </c>
      <c r="CU3" s="72"/>
      <c r="CV3" s="67" t="s">
        <v>23</v>
      </c>
      <c r="CW3" s="68" t="s">
        <v>21</v>
      </c>
      <c r="CX3" s="69" t="s">
        <v>24</v>
      </c>
      <c r="CY3" s="67" t="s">
        <v>22</v>
      </c>
      <c r="CZ3" s="73" t="s">
        <v>24</v>
      </c>
      <c r="DA3" s="70" t="s">
        <v>24</v>
      </c>
      <c r="DB3" s="74" t="s">
        <v>25</v>
      </c>
      <c r="DC3" s="72"/>
      <c r="DD3" s="57"/>
      <c r="DE3" s="75"/>
      <c r="DF3" s="94"/>
      <c r="DG3" s="114" t="s">
        <v>24</v>
      </c>
      <c r="DH3" s="114" t="s">
        <v>21</v>
      </c>
      <c r="DI3" s="114" t="s">
        <v>22</v>
      </c>
      <c r="DJ3" s="78"/>
      <c r="DK3" s="78"/>
      <c r="DL3" s="119"/>
      <c r="DN3" s="80" t="s">
        <v>24</v>
      </c>
      <c r="DO3" s="80" t="s">
        <v>21</v>
      </c>
      <c r="DP3" s="80" t="s">
        <v>22</v>
      </c>
      <c r="DQ3" s="109"/>
      <c r="DR3" s="109"/>
      <c r="DT3" s="81" t="s">
        <v>39</v>
      </c>
      <c r="DU3" s="98" t="s">
        <v>49</v>
      </c>
      <c r="DV3" s="80" t="s">
        <v>42</v>
      </c>
      <c r="DW3" s="103">
        <v>45379</v>
      </c>
      <c r="DX3" s="103">
        <v>45407</v>
      </c>
      <c r="DY3" s="103">
        <v>45442</v>
      </c>
      <c r="DZ3" s="103">
        <v>45470</v>
      </c>
      <c r="EA3" s="103">
        <v>45504</v>
      </c>
      <c r="EB3" s="103">
        <v>45532</v>
      </c>
      <c r="EC3" s="101"/>
      <c r="ED3" s="102"/>
      <c r="EE3" s="102"/>
      <c r="EF3" s="102"/>
      <c r="EG3" s="102"/>
      <c r="EH3" s="102"/>
      <c r="EI3" s="102"/>
      <c r="EK3" s="81" t="s">
        <v>40</v>
      </c>
      <c r="EL3" s="83" t="s">
        <v>0</v>
      </c>
      <c r="EM3" s="103">
        <v>45379</v>
      </c>
      <c r="EN3" s="103">
        <v>45407</v>
      </c>
      <c r="EO3" s="103">
        <v>45442</v>
      </c>
      <c r="EP3" s="103">
        <v>45470</v>
      </c>
      <c r="EQ3" s="103">
        <v>45504</v>
      </c>
      <c r="ER3" s="103">
        <v>45532</v>
      </c>
      <c r="ES3" s="103"/>
      <c r="ET3" s="104"/>
      <c r="EU3" s="104"/>
      <c r="EV3" s="104"/>
      <c r="EW3" s="104"/>
      <c r="EX3" s="80"/>
      <c r="EY3" s="80"/>
      <c r="FA3" s="81" t="s">
        <v>41</v>
      </c>
      <c r="FB3" s="83" t="s">
        <v>0</v>
      </c>
      <c r="FC3" s="103">
        <v>45379</v>
      </c>
      <c r="FD3" s="103">
        <v>45407</v>
      </c>
      <c r="FE3" s="103">
        <v>45442</v>
      </c>
      <c r="FF3" s="103">
        <v>45470</v>
      </c>
      <c r="FG3" s="103">
        <v>45504</v>
      </c>
      <c r="FH3" s="103">
        <v>45532</v>
      </c>
      <c r="FI3" s="101"/>
      <c r="FJ3" s="102"/>
      <c r="FK3" s="102"/>
      <c r="FL3" s="102"/>
      <c r="FM3" s="102"/>
      <c r="FN3" s="102"/>
      <c r="FO3" s="102"/>
      <c r="FR3" s="223" t="s">
        <v>86</v>
      </c>
      <c r="FS3" s="224">
        <v>1</v>
      </c>
      <c r="FT3" s="224">
        <v>2</v>
      </c>
      <c r="FU3" s="224">
        <v>3</v>
      </c>
      <c r="FV3" s="224">
        <v>4</v>
      </c>
      <c r="FW3" s="224">
        <v>5</v>
      </c>
      <c r="FX3" s="224">
        <v>6</v>
      </c>
      <c r="FY3" s="224">
        <v>7</v>
      </c>
      <c r="FZ3" s="224">
        <v>8</v>
      </c>
      <c r="GA3" s="224">
        <v>9</v>
      </c>
      <c r="GB3" s="224">
        <v>10</v>
      </c>
      <c r="GC3" s="224">
        <v>11</v>
      </c>
      <c r="GD3" s="224">
        <v>12</v>
      </c>
      <c r="GE3" s="224">
        <v>13</v>
      </c>
      <c r="GF3" s="105"/>
    </row>
    <row r="4" spans="1:188" ht="15.75" x14ac:dyDescent="0.25">
      <c r="A4" s="183">
        <v>1</v>
      </c>
      <c r="B4" s="86" t="str">
        <f>'DMV per. 1'!B4</f>
        <v>Casper Geerlings</v>
      </c>
      <c r="C4" s="6"/>
      <c r="D4" s="1"/>
      <c r="E4" s="1"/>
      <c r="F4" s="21">
        <v>17</v>
      </c>
      <c r="G4" s="1"/>
      <c r="H4" s="21">
        <v>17</v>
      </c>
      <c r="I4" s="70">
        <f>IF(F4+H4=0,0,SUM(F4+H4))</f>
        <v>34</v>
      </c>
      <c r="J4" s="10">
        <f>RANK(I4,$I$4:$I$32,1)</f>
        <v>16</v>
      </c>
      <c r="K4" s="11"/>
      <c r="L4" s="192">
        <v>30</v>
      </c>
      <c r="M4" s="1">
        <v>5</v>
      </c>
      <c r="N4" s="20">
        <f>_xlfn.IFNA(RANK(M4,$M$4:$M$32,0),0)</f>
        <v>7</v>
      </c>
      <c r="O4" s="1">
        <v>2330</v>
      </c>
      <c r="P4" s="20">
        <f>_xlfn.IFNA(RANK(O4,$O$4:$O$32,0),0)</f>
        <v>12</v>
      </c>
      <c r="Q4" s="70">
        <f>IF(N4+P4=0,0,SUM(N4+P4))</f>
        <v>19</v>
      </c>
      <c r="R4" s="10">
        <f>RANK(Q4,$Q$4:$Q$32,1)</f>
        <v>11</v>
      </c>
      <c r="S4" s="11"/>
      <c r="T4" s="192">
        <v>14</v>
      </c>
      <c r="U4" s="1">
        <v>5</v>
      </c>
      <c r="V4" s="20">
        <f>_xlfn.IFNA(RANK(U4,$U$4:$U$32,0),0)</f>
        <v>8</v>
      </c>
      <c r="W4" s="1">
        <v>2220</v>
      </c>
      <c r="X4" s="20">
        <f>_xlfn.IFNA(RANK(W4,$W$4:$W$32,0),0)</f>
        <v>11</v>
      </c>
      <c r="Y4" s="70">
        <f>IF(V4+X4=0,0,SUM(V4+X4))</f>
        <v>19</v>
      </c>
      <c r="Z4" s="10">
        <f>RANK(Y4,$Y$4:$Y$32,1)</f>
        <v>11</v>
      </c>
      <c r="AA4" s="11"/>
      <c r="AB4" s="213">
        <v>3</v>
      </c>
      <c r="AC4" s="68">
        <v>18</v>
      </c>
      <c r="AD4" s="20">
        <f>_xlfn.IFNA(RANK(AC4,$AC$4:$AC$32,0),0)</f>
        <v>1</v>
      </c>
      <c r="AE4" s="68">
        <v>5880</v>
      </c>
      <c r="AF4" s="20">
        <f>_xlfn.IFNA(RANK(AE4,$AE$4:$AE$32,0),0)</f>
        <v>8</v>
      </c>
      <c r="AG4" s="70">
        <f>IF(AD4+AF4=0,0,SUM(AD4+AF4))</f>
        <v>9</v>
      </c>
      <c r="AH4" s="10">
        <f>RANK(AG4,$AG$4:$AG$32,1)</f>
        <v>5</v>
      </c>
      <c r="AI4" s="11"/>
      <c r="AJ4" s="213">
        <v>14</v>
      </c>
      <c r="AK4" s="68">
        <v>9</v>
      </c>
      <c r="AL4" s="20">
        <f>_xlfn.IFNA(RANK(AK4,$AK$4:$AK$32,0),0)</f>
        <v>3</v>
      </c>
      <c r="AM4" s="68">
        <v>5420</v>
      </c>
      <c r="AN4" s="20">
        <f>_xlfn.IFNA(RANK(AM4,$AM$4:$AM$32,0),0)</f>
        <v>3</v>
      </c>
      <c r="AO4" s="70">
        <f>IF(AL4+AN4=0,0,SUM(AL4+AN4))</f>
        <v>6</v>
      </c>
      <c r="AP4" s="10">
        <f>RANK(AO4,$AO$4:$AO$32,1)</f>
        <v>2</v>
      </c>
      <c r="AQ4" s="11"/>
      <c r="AR4" s="245">
        <v>13</v>
      </c>
      <c r="AS4" s="24">
        <v>0</v>
      </c>
      <c r="AT4" s="20">
        <f>_xlfn.IFNA(RANK(AS4,$AS$4:$AS$32,0),0)</f>
        <v>17</v>
      </c>
      <c r="AU4" s="24">
        <v>0</v>
      </c>
      <c r="AV4" s="20">
        <f>_xlfn.IFNA(RANK(AU4,$AU$4:$AU$32,0),0)</f>
        <v>17</v>
      </c>
      <c r="AW4" s="70">
        <f>IF(AT4+AV4=0,0,SUM(AT4+AV4))</f>
        <v>34</v>
      </c>
      <c r="AX4" s="10">
        <f>RANK(AW4,$AW$4:$AW$32,1)</f>
        <v>17</v>
      </c>
      <c r="AY4" s="11"/>
      <c r="AZ4" s="70"/>
      <c r="BA4" s="70"/>
      <c r="BB4" s="20">
        <f>_xlfn.IFNA(RANK(BA4,$BA$4:$BA$32,0),0)</f>
        <v>0</v>
      </c>
      <c r="BC4" s="70"/>
      <c r="BD4" s="20">
        <f>_xlfn.IFNA(RANK(BC4,$BC$4:$BC$32,0),0)</f>
        <v>0</v>
      </c>
      <c r="BE4" s="70">
        <f>IF(+BD4=0,0,SUM(BB4+BD4))</f>
        <v>0</v>
      </c>
      <c r="BF4" s="10">
        <f>RANK(BE4,$BE$4:$BE$32,1)</f>
        <v>1</v>
      </c>
      <c r="BG4" s="11"/>
      <c r="BH4" s="70"/>
      <c r="BI4" s="70"/>
      <c r="BJ4" s="20">
        <f>_xlfn.IFNA(RANK(BI4,$BI$4:$BI$32,0),0)</f>
        <v>0</v>
      </c>
      <c r="BK4" s="70"/>
      <c r="BL4" s="20">
        <f>_xlfn.IFNA(RANK(BK4,$BK$4:$BK$32,0),0)</f>
        <v>0</v>
      </c>
      <c r="BM4" s="70">
        <f>IF(BJ4+BL4=0,0,SUM(BJ4+BL4))</f>
        <v>0</v>
      </c>
      <c r="BN4" s="10">
        <f>RANK(BM4,$BM$4:$BM$32,1)</f>
        <v>1</v>
      </c>
      <c r="BO4" s="11"/>
      <c r="BP4" s="70"/>
      <c r="BQ4" s="70"/>
      <c r="BR4" s="20">
        <f>_xlfn.IFNA(RANK(BQ4,$BQ$4:$BQ$32,0),0)</f>
        <v>0</v>
      </c>
      <c r="BS4" s="70"/>
      <c r="BT4" s="20">
        <f>_xlfn.IFNA(RANK(BS4,$BS$4:$BS$32,0),0)</f>
        <v>0</v>
      </c>
      <c r="BU4" s="70">
        <f>IF(BR4+BT4=0,0,SUM(BR4+BT4))</f>
        <v>0</v>
      </c>
      <c r="BV4" s="10">
        <f>RANK(BU4,$BU$4:$BU$32,1)</f>
        <v>1</v>
      </c>
      <c r="BW4" s="11"/>
      <c r="BX4" s="70"/>
      <c r="BY4" s="70"/>
      <c r="BZ4" s="20">
        <f>_xlfn.IFNA(RANK(BY4,$BY$4:$BY$32,0),0)</f>
        <v>0</v>
      </c>
      <c r="CA4" s="70"/>
      <c r="CB4" s="20">
        <f>_xlfn.IFNA(RANK(CA4,$CA$4:$CA$32,0),0)</f>
        <v>0</v>
      </c>
      <c r="CC4" s="70">
        <f>IF(BZ4+CB4=0,0,SUM(BZ4+CB4))</f>
        <v>0</v>
      </c>
      <c r="CD4" s="10">
        <f>RANK(CC4,$CC$4:$CC$32,1)</f>
        <v>1</v>
      </c>
      <c r="CE4" s="11"/>
      <c r="CF4" s="70"/>
      <c r="CG4" s="70"/>
      <c r="CH4" s="20">
        <f>_xlfn.IFNA(RANK(CG4,$CG$4:$CG$32,0),0)</f>
        <v>0</v>
      </c>
      <c r="CI4" s="70"/>
      <c r="CJ4" s="20">
        <f>_xlfn.IFNA(RANK(CI4,$CI$4:$CI$32,0),0)</f>
        <v>0</v>
      </c>
      <c r="CK4" s="70">
        <f>IF(CH4+CJ4=0,0,SUM(CH4+CJ4))</f>
        <v>0</v>
      </c>
      <c r="CL4" s="10">
        <f>RANK(CK4,$CK$4:$CK$32,1)</f>
        <v>1</v>
      </c>
      <c r="CM4" s="11"/>
      <c r="CN4" s="70"/>
      <c r="CO4" s="70"/>
      <c r="CP4" s="20">
        <f>_xlfn.IFNA(RANK(CO4,$CO$4:$CO$32,0),0)</f>
        <v>0</v>
      </c>
      <c r="CQ4" s="70"/>
      <c r="CR4" s="20">
        <f>_xlfn.IFNA(RANK(CQ4,$CQ$4:$CQ$32,0),0)</f>
        <v>0</v>
      </c>
      <c r="CS4" s="70">
        <f>IF(CP4+CR4=0,0,SUM(CP4+CR4))</f>
        <v>0</v>
      </c>
      <c r="CT4" s="10">
        <f>RANK(CS4,$CS$4:$CS$32,1)</f>
        <v>1</v>
      </c>
      <c r="CU4" s="11"/>
      <c r="CV4" s="70"/>
      <c r="CW4" s="70"/>
      <c r="CX4" s="20">
        <f>_xlfn.IFNA(RANK(CW4,$CW$4:$CW$32,0),0)</f>
        <v>0</v>
      </c>
      <c r="CY4" s="70"/>
      <c r="CZ4" s="20">
        <f>_xlfn.IFNA(RANK(CY4,$CY$4:$CY$32,0),0)</f>
        <v>0</v>
      </c>
      <c r="DA4" s="70">
        <f>IF(CX4+CZ4=0,0,SUM(CX4+CZ4))</f>
        <v>0</v>
      </c>
      <c r="DB4" s="10">
        <f>RANK(DA4,$DA$4:$DA$32,1)</f>
        <v>1</v>
      </c>
      <c r="DC4" s="7"/>
      <c r="DD4" s="9"/>
      <c r="DE4" s="12">
        <v>1</v>
      </c>
      <c r="DF4" s="12" t="str" cm="1">
        <f t="array" ref="DF4:DK32">_xlfn._xlws.SORT(DM4:DR32,5,-1)</f>
        <v>Jos Selder</v>
      </c>
      <c r="DG4" s="12">
        <v>27</v>
      </c>
      <c r="DH4" s="12">
        <v>59</v>
      </c>
      <c r="DI4" s="12">
        <v>37080</v>
      </c>
      <c r="DJ4" s="15">
        <v>-26999941</v>
      </c>
      <c r="DK4" s="132">
        <v>-809962920</v>
      </c>
      <c r="DL4" s="120"/>
      <c r="DM4" s="53" t="str">
        <f t="shared" ref="DM4:DM32" si="0">B4</f>
        <v>Casper Geerlings</v>
      </c>
      <c r="DN4" s="4">
        <f>DU4</f>
        <v>87</v>
      </c>
      <c r="DO4" s="4">
        <f t="shared" ref="DO4:DO32" si="1">SUM(E4+M4+U4+AC4+AK4+AS4+BA4+BI4+BQ4+BY4+CG4+CO4+CW4)</f>
        <v>37</v>
      </c>
      <c r="DP4" s="4">
        <f t="shared" ref="DP4:DP32" si="2">SUM(G4+O4+W4+AE4+AM4+AU4+BC4+BK4+BS4+CA4+CI4+CQ4+CY4)</f>
        <v>15850</v>
      </c>
      <c r="DQ4" s="113">
        <f>DN4*-1000000+DO4</f>
        <v>-86999963</v>
      </c>
      <c r="DR4" s="129">
        <f>DN4*-30000000+DP4</f>
        <v>-2609984150</v>
      </c>
      <c r="DS4" s="131"/>
      <c r="DT4" s="130" t="str">
        <f t="shared" ref="DT4:DT32" si="3">B4</f>
        <v>Casper Geerlings</v>
      </c>
      <c r="DU4" s="59">
        <f>SUM(DW4:EI4)-LARGE(DW4:EI4,1)</f>
        <v>87</v>
      </c>
      <c r="DV4" s="18">
        <f t="shared" ref="DV4:DV32" si="4">SUM(DW4:EI4)</f>
        <v>121</v>
      </c>
      <c r="DW4" s="60">
        <f t="shared" ref="DW4:DW32" si="5">SUM(I4)</f>
        <v>34</v>
      </c>
      <c r="DX4" s="60">
        <f t="shared" ref="DX4:DX32" si="6">SUM(Q4)</f>
        <v>19</v>
      </c>
      <c r="DY4" s="60">
        <f t="shared" ref="DY4:DY32" si="7">SUM(Y4)</f>
        <v>19</v>
      </c>
      <c r="DZ4" s="60">
        <f t="shared" ref="DZ4:DZ32" si="8">SUM(AG4)</f>
        <v>9</v>
      </c>
      <c r="EA4" s="60">
        <f t="shared" ref="EA4:EA32" si="9">SUM(AO4)</f>
        <v>6</v>
      </c>
      <c r="EB4" s="60">
        <f t="shared" ref="EB4:EB32" si="10">SUM(AW4)</f>
        <v>34</v>
      </c>
      <c r="EC4" s="60">
        <f t="shared" ref="EC4:EC32" si="11">SUM(BE4)</f>
        <v>0</v>
      </c>
      <c r="ED4" s="60">
        <f t="shared" ref="ED4:ED32" si="12">SUM(BM4)</f>
        <v>0</v>
      </c>
      <c r="EE4" s="60">
        <f t="shared" ref="EE4:EE32" si="13">SUM(BU4)</f>
        <v>0</v>
      </c>
      <c r="EF4" s="60">
        <f t="shared" ref="EF4:EF32" si="14">SUM(CC4)</f>
        <v>0</v>
      </c>
      <c r="EG4" s="60">
        <f t="shared" ref="EG4:EG32" si="15">SUM(CK4)</f>
        <v>0</v>
      </c>
      <c r="EH4" s="60">
        <f t="shared" ref="EH4:EH32" si="16">SUM(CS4)</f>
        <v>0</v>
      </c>
      <c r="EI4" s="60">
        <f t="shared" ref="EI4:EI32" si="17">SUM(DA4)</f>
        <v>0</v>
      </c>
      <c r="EK4" s="3" t="str">
        <f t="shared" ref="EK4:EK32" si="18">B4</f>
        <v>Casper Geerlings</v>
      </c>
      <c r="EL4" s="1">
        <f t="shared" ref="EL4:EL32" si="19">SUM(EM4:EY4)</f>
        <v>37</v>
      </c>
      <c r="EM4" s="16">
        <f t="shared" ref="EM4:EM32" si="20">SUM(E4)</f>
        <v>0</v>
      </c>
      <c r="EN4" s="16">
        <f t="shared" ref="EN4:EN32" si="21">SUM(M4)</f>
        <v>5</v>
      </c>
      <c r="EO4" s="16">
        <f t="shared" ref="EO4:EO32" si="22">SUM(U4)</f>
        <v>5</v>
      </c>
      <c r="EP4" s="16">
        <f t="shared" ref="EP4:EP32" si="23">SUM(AC4)</f>
        <v>18</v>
      </c>
      <c r="EQ4" s="16">
        <f t="shared" ref="EQ4:EQ32" si="24">SUM(AK4)</f>
        <v>9</v>
      </c>
      <c r="ER4" s="16">
        <f t="shared" ref="ER4:ER32" si="25">SUM(AS4)</f>
        <v>0</v>
      </c>
      <c r="ES4" s="16">
        <f t="shared" ref="ES4:ES32" si="26">SUM(BA4)</f>
        <v>0</v>
      </c>
      <c r="ET4" s="16">
        <f t="shared" ref="ET4:ET32" si="27">SUM(BI4)</f>
        <v>0</v>
      </c>
      <c r="EU4" s="16">
        <f t="shared" ref="EU4:EU32" si="28">SUM(BQ4)</f>
        <v>0</v>
      </c>
      <c r="EV4" s="16">
        <f t="shared" ref="EV4:EV32" si="29">SUM(BY4)</f>
        <v>0</v>
      </c>
      <c r="EW4" s="16">
        <f t="shared" ref="EW4:EW32" si="30">SUM(CG4)</f>
        <v>0</v>
      </c>
      <c r="EX4" s="16">
        <f t="shared" ref="EX4:EX32" si="31">SUM(CO4)</f>
        <v>0</v>
      </c>
      <c r="EY4" s="16">
        <f t="shared" ref="EY4:EY32" si="32">SUM(CW4)</f>
        <v>0</v>
      </c>
      <c r="FA4" s="3" t="str">
        <f t="shared" ref="FA4:FA32" si="33">B4</f>
        <v>Casper Geerlings</v>
      </c>
      <c r="FB4" s="1">
        <f>SUM(FC4:FO4)</f>
        <v>15850</v>
      </c>
      <c r="FC4" s="1">
        <f t="shared" ref="FC4:FC32" si="34">SUM(G4)</f>
        <v>0</v>
      </c>
      <c r="FD4" s="1">
        <f t="shared" ref="FD4:FD32" si="35">SUM(O4)</f>
        <v>2330</v>
      </c>
      <c r="FE4" s="1">
        <f>SUM(W4)</f>
        <v>2220</v>
      </c>
      <c r="FF4" s="1">
        <f>SUM(AE4)</f>
        <v>5880</v>
      </c>
      <c r="FG4" s="1">
        <f>SUM(AM4)</f>
        <v>5420</v>
      </c>
      <c r="FH4" s="16">
        <f>SUM(AU4)</f>
        <v>0</v>
      </c>
      <c r="FI4" s="16">
        <f>SUM(BC4)</f>
        <v>0</v>
      </c>
      <c r="FJ4" s="16">
        <f>SUM(BK4)</f>
        <v>0</v>
      </c>
      <c r="FK4" s="16">
        <f>SUM(BS4)</f>
        <v>0</v>
      </c>
      <c r="FL4" s="16">
        <f>SUM(CA4)</f>
        <v>0</v>
      </c>
      <c r="FM4" s="16">
        <f>SUM(CI4)</f>
        <v>0</v>
      </c>
      <c r="FN4" s="16">
        <f>SUM(CQ4)</f>
        <v>0</v>
      </c>
      <c r="FO4" s="16">
        <f>SUM(CY4)</f>
        <v>0</v>
      </c>
      <c r="FR4" s="204" t="str">
        <f>'DMV per. 1'!B4</f>
        <v>Casper Geerlings</v>
      </c>
      <c r="FS4" s="1">
        <f>IF(D4&gt;=1,1,0)</f>
        <v>0</v>
      </c>
      <c r="FT4" s="1">
        <f>IF(L4&gt;=1,1,0)</f>
        <v>1</v>
      </c>
      <c r="FU4" s="1">
        <f>IF(T4&gt;=1,1,0)</f>
        <v>1</v>
      </c>
      <c r="FV4" s="1">
        <f>IF(AB4&gt;=1,1,0)</f>
        <v>1</v>
      </c>
      <c r="FW4" s="1">
        <f>IF(AJ4&gt;=1,1,0)</f>
        <v>1</v>
      </c>
      <c r="FX4" s="1">
        <f>IF(AR4&gt;=1,1,0)</f>
        <v>1</v>
      </c>
      <c r="FY4" s="1">
        <f>IF(AZ4&gt;=1,1,0)</f>
        <v>0</v>
      </c>
      <c r="FZ4" s="1">
        <f>IF(BH4&gt;=1,1,0)</f>
        <v>0</v>
      </c>
      <c r="GA4" s="1">
        <f>IF(BP4&gt;=1,1,0)</f>
        <v>0</v>
      </c>
      <c r="GB4" s="1">
        <f>IF(BX4&gt;=1,1,0)</f>
        <v>0</v>
      </c>
      <c r="GC4" s="1">
        <f>IF(CF4&gt;=1,1,0)</f>
        <v>0</v>
      </c>
      <c r="GD4" s="1">
        <f>IF(CN4&gt;=1,1,0)</f>
        <v>0</v>
      </c>
      <c r="GE4" s="1">
        <f>IF(CV4&gt;=1,1,0)</f>
        <v>0</v>
      </c>
      <c r="GF4" s="157">
        <f>SUM(FS4:GE4)</f>
        <v>5</v>
      </c>
    </row>
    <row r="5" spans="1:188" ht="15.75" x14ac:dyDescent="0.25">
      <c r="A5" s="183">
        <v>2</v>
      </c>
      <c r="B5" s="86" t="str">
        <f>'DMV per. 1'!B5</f>
        <v>Chrit Houwers</v>
      </c>
      <c r="C5" s="6"/>
      <c r="D5" s="1">
        <v>14</v>
      </c>
      <c r="E5" s="1">
        <v>6</v>
      </c>
      <c r="F5" s="21">
        <f t="shared" ref="F5:F20" si="36">_xlfn.IFNA(RANK(E5,$E$4:$E$32,0),0)</f>
        <v>1</v>
      </c>
      <c r="G5" s="1">
        <v>6080</v>
      </c>
      <c r="H5" s="21">
        <v>3</v>
      </c>
      <c r="I5" s="70">
        <f t="shared" ref="I5:I32" si="37">IF(F5+H5=0,0,SUM(F5+H5))</f>
        <v>4</v>
      </c>
      <c r="J5" s="1">
        <f t="shared" ref="J5:J32" si="38">RANK(I5,$I$4:$I$32,1)</f>
        <v>1</v>
      </c>
      <c r="K5" s="5"/>
      <c r="L5" s="193"/>
      <c r="M5" s="1"/>
      <c r="N5" s="21">
        <v>14</v>
      </c>
      <c r="O5" s="1"/>
      <c r="P5" s="21">
        <v>14</v>
      </c>
      <c r="Q5" s="70">
        <f t="shared" ref="Q5:Q32" si="39">IF(N5+P5=0,0,SUM(N5+P5))</f>
        <v>28</v>
      </c>
      <c r="R5" s="1">
        <f t="shared" ref="R5:R32" si="40">RANK(Q5,$Q$4:$Q$32,1)</f>
        <v>16</v>
      </c>
      <c r="S5" s="5"/>
      <c r="T5" s="193"/>
      <c r="U5" s="1"/>
      <c r="V5" s="21">
        <f t="shared" ref="V5:V25" si="41">_xlfn.IFNA(RANK(U5,$U$4:$U$32,0),0)</f>
        <v>14</v>
      </c>
      <c r="W5" s="1"/>
      <c r="X5" s="21">
        <f t="shared" ref="X5:X25" si="42">_xlfn.IFNA(RANK(W5,$W$4:$W$32,0),0)</f>
        <v>14</v>
      </c>
      <c r="Y5" s="70">
        <f t="shared" ref="Y5:Y32" si="43">IF(V5+X5=0,0,SUM(V5+X5))</f>
        <v>28</v>
      </c>
      <c r="Z5" s="1">
        <f t="shared" ref="Z5:Z32" si="44">RANK(Y5,$Y$4:$Y$32,1)</f>
        <v>14</v>
      </c>
      <c r="AA5" s="5"/>
      <c r="AB5" s="214">
        <v>8</v>
      </c>
      <c r="AC5" s="68">
        <v>11</v>
      </c>
      <c r="AD5" s="21">
        <f t="shared" ref="AD5:AD25" si="45">_xlfn.IFNA(RANK(AC5,$AC$4:$AC$32,0),0)</f>
        <v>10</v>
      </c>
      <c r="AE5" s="68">
        <v>4620</v>
      </c>
      <c r="AF5" s="21">
        <f t="shared" ref="AF5:AF25" si="46">_xlfn.IFNA(RANK(AE5,$AE$4:$AE$32,0),0)</f>
        <v>13</v>
      </c>
      <c r="AG5" s="70">
        <f t="shared" ref="AG5:AG32" si="47">IF(AD5+AF5=0,0,SUM(AD5+AF5))</f>
        <v>23</v>
      </c>
      <c r="AH5" s="1">
        <f t="shared" ref="AH5:AH32" si="48">RANK(AG5,$AG$4:$AG$32,1)</f>
        <v>11</v>
      </c>
      <c r="AI5" s="5"/>
      <c r="AJ5" s="214">
        <v>12</v>
      </c>
      <c r="AK5" s="68">
        <v>6</v>
      </c>
      <c r="AL5" s="21">
        <f t="shared" ref="AL5:AL25" si="49">_xlfn.IFNA(RANK(AK5,$AK$4:$AK$32,0),0)</f>
        <v>6</v>
      </c>
      <c r="AM5" s="68">
        <v>1900</v>
      </c>
      <c r="AN5" s="21">
        <f t="shared" ref="AN5:AN25" si="50">_xlfn.IFNA(RANK(AM5,$AM$4:$AM$32,0),0)</f>
        <v>13</v>
      </c>
      <c r="AO5" s="70">
        <f t="shared" ref="AO5:AO32" si="51">IF(AL5+AN5=0,0,SUM(AL5+AN5))</f>
        <v>19</v>
      </c>
      <c r="AP5" s="1">
        <f t="shared" ref="AP5:AP32" si="52">RANK(AO5,$AO$4:$AO$32,1)</f>
        <v>10</v>
      </c>
      <c r="AQ5" s="5"/>
      <c r="AR5" s="244">
        <v>6</v>
      </c>
      <c r="AS5" s="243">
        <v>1</v>
      </c>
      <c r="AT5" s="21">
        <f t="shared" ref="AT5:AT25" si="53">_xlfn.IFNA(RANK(AS5,$AS$4:$AS$32,0),0)</f>
        <v>16</v>
      </c>
      <c r="AU5" s="243">
        <v>5340</v>
      </c>
      <c r="AV5" s="21">
        <f t="shared" ref="AV5:AV25" si="54">_xlfn.IFNA(RANK(AU5,$AU$4:$AU$32,0),0)</f>
        <v>5</v>
      </c>
      <c r="AW5" s="70">
        <f t="shared" ref="AW5:AW32" si="55">IF(AT5+AV5=0,0,SUM(AT5+AV5))</f>
        <v>21</v>
      </c>
      <c r="AX5" s="1">
        <f t="shared" ref="AX5:AX32" si="56">RANK(AW5,$AW$4:$AW$32,1)</f>
        <v>12</v>
      </c>
      <c r="AY5" s="5"/>
      <c r="AZ5" s="68"/>
      <c r="BA5" s="68"/>
      <c r="BB5" s="21">
        <f t="shared" ref="BB5:BB32" si="57">_xlfn.IFNA(RANK(BA5,$BA$4:$BA$32,0),0)</f>
        <v>0</v>
      </c>
      <c r="BC5" s="68"/>
      <c r="BD5" s="21">
        <f t="shared" ref="BD5:BD32" si="58">_xlfn.IFNA(RANK(BC5,$BC$4:$BC$32,0),0)</f>
        <v>0</v>
      </c>
      <c r="BE5" s="70">
        <f t="shared" ref="BE5:BE32" si="59">IF(+BD5=0,0,SUM(BB5+BD5))</f>
        <v>0</v>
      </c>
      <c r="BF5" s="1">
        <f t="shared" ref="BF5:BF32" si="60">RANK(BE5,$BE$4:$BE$32,1)</f>
        <v>1</v>
      </c>
      <c r="BG5" s="5"/>
      <c r="BH5" s="68"/>
      <c r="BI5" s="68"/>
      <c r="BJ5" s="21">
        <f t="shared" ref="BJ5:BJ32" si="61">_xlfn.IFNA(RANK(BI5,$BI$4:$BI$32,0),0)</f>
        <v>0</v>
      </c>
      <c r="BK5" s="68"/>
      <c r="BL5" s="21">
        <f t="shared" ref="BL5:BL32" si="62">_xlfn.IFNA(RANK(BK5,$BK$4:$BK$32,0),0)</f>
        <v>0</v>
      </c>
      <c r="BM5" s="70">
        <f t="shared" ref="BM5:BM32" si="63">IF(BJ5+BL5=0,0,SUM(BJ5+BL5))</f>
        <v>0</v>
      </c>
      <c r="BN5" s="1">
        <f t="shared" ref="BN5:BN32" si="64">RANK(BM5,$BM$4:$BM$32,1)</f>
        <v>1</v>
      </c>
      <c r="BO5" s="5"/>
      <c r="BP5" s="68"/>
      <c r="BQ5" s="68"/>
      <c r="BR5" s="21">
        <f t="shared" ref="BR5:BR32" si="65">_xlfn.IFNA(RANK(BQ5,$BQ$4:$BQ$32,0),0)</f>
        <v>0</v>
      </c>
      <c r="BS5" s="68"/>
      <c r="BT5" s="21">
        <f t="shared" ref="BT5:BT32" si="66">_xlfn.IFNA(RANK(BS5,$BS$4:$BS$32,0),0)</f>
        <v>0</v>
      </c>
      <c r="BU5" s="70">
        <f t="shared" ref="BU5:BU32" si="67">IF(BR5+BT5=0,0,SUM(BR5+BT5))</f>
        <v>0</v>
      </c>
      <c r="BV5" s="10">
        <f t="shared" ref="BV5:BV32" si="68">RANK(BU5,$BU$4:$BU$32,1)</f>
        <v>1</v>
      </c>
      <c r="BW5" s="5"/>
      <c r="BX5" s="68"/>
      <c r="BY5" s="68"/>
      <c r="BZ5" s="21">
        <f t="shared" ref="BZ5:BZ32" si="69">_xlfn.IFNA(RANK(BY5,$BY$4:$BY$32,0),0)</f>
        <v>0</v>
      </c>
      <c r="CA5" s="68"/>
      <c r="CB5" s="21">
        <f t="shared" ref="CB5:CB32" si="70">_xlfn.IFNA(RANK(CA5,$CA$4:$CA$32,0),0)</f>
        <v>0</v>
      </c>
      <c r="CC5" s="70">
        <f t="shared" ref="CC5:CC32" si="71">IF(BZ5+CB5=0,0,SUM(BZ5+CB5))</f>
        <v>0</v>
      </c>
      <c r="CD5" s="10">
        <f t="shared" ref="CD5:CD32" si="72">RANK(CC5,$CC$4:$CC$32,1)</f>
        <v>1</v>
      </c>
      <c r="CE5" s="5"/>
      <c r="CF5" s="68"/>
      <c r="CG5" s="68"/>
      <c r="CH5" s="21">
        <f t="shared" ref="CH5:CH32" si="73">_xlfn.IFNA(RANK(CG5,$CG$4:$CG$32,0),0)</f>
        <v>0</v>
      </c>
      <c r="CI5" s="68"/>
      <c r="CJ5" s="21">
        <f t="shared" ref="CJ5:CJ32" si="74">_xlfn.IFNA(RANK(CI5,$CI$4:$CI$32,0),0)</f>
        <v>0</v>
      </c>
      <c r="CK5" s="70">
        <f t="shared" ref="CK5:CK32" si="75">IF(CH5+CJ5=0,0,SUM(CH5+CJ5))</f>
        <v>0</v>
      </c>
      <c r="CL5" s="10">
        <f t="shared" ref="CL5:CL32" si="76">RANK(CK5,$CK$4:$CK$32,1)</f>
        <v>1</v>
      </c>
      <c r="CM5" s="5"/>
      <c r="CN5" s="68"/>
      <c r="CO5" s="68"/>
      <c r="CP5" s="21">
        <f t="shared" ref="CP5:CP32" si="77">_xlfn.IFNA(RANK(CO5,$CO$4:$CO$32,0),0)</f>
        <v>0</v>
      </c>
      <c r="CQ5" s="68"/>
      <c r="CR5" s="21">
        <f t="shared" ref="CR5:CR32" si="78">_xlfn.IFNA(RANK(CQ5,$CQ$4:$CQ$32,0),0)</f>
        <v>0</v>
      </c>
      <c r="CS5" s="70">
        <f t="shared" ref="CS5:CS32" si="79">IF(CP5+CR5=0,0,SUM(CP5+CR5))</f>
        <v>0</v>
      </c>
      <c r="CT5" s="10">
        <f t="shared" ref="CT5:CT32" si="80">RANK(CS5,$CS$4:$CS$32,1)</f>
        <v>1</v>
      </c>
      <c r="CU5" s="5"/>
      <c r="CV5" s="68"/>
      <c r="CW5" s="68"/>
      <c r="CX5" s="21">
        <f t="shared" ref="CX5:CX32" si="81">_xlfn.IFNA(RANK(CW5,$CW$4:$CW$32,0),0)</f>
        <v>0</v>
      </c>
      <c r="CY5" s="68"/>
      <c r="CZ5" s="21">
        <f t="shared" ref="CZ5:CZ32" si="82">_xlfn.IFNA(RANK(CY5,$CY$4:$CY$32,0),0)</f>
        <v>0</v>
      </c>
      <c r="DA5" s="70">
        <f t="shared" ref="DA5:DA32" si="83">IF(CX5+CZ5=0,0,SUM(CX5+CZ5))</f>
        <v>0</v>
      </c>
      <c r="DB5" s="10">
        <f t="shared" ref="DB5:DB32" si="84">RANK(DA5,$DA$4:$DA$32,1)</f>
        <v>1</v>
      </c>
      <c r="DC5" s="7"/>
      <c r="DD5" s="9"/>
      <c r="DE5" s="12">
        <v>2</v>
      </c>
      <c r="DF5" s="12" t="str">
        <v>Thijs Seijkens</v>
      </c>
      <c r="DG5" s="12">
        <v>46</v>
      </c>
      <c r="DH5" s="12">
        <v>50</v>
      </c>
      <c r="DI5" s="12">
        <v>28490</v>
      </c>
      <c r="DJ5" s="15">
        <v>-45999950</v>
      </c>
      <c r="DK5" s="132">
        <v>-1379971510</v>
      </c>
      <c r="DL5" s="120"/>
      <c r="DM5" s="53" t="str">
        <f t="shared" si="0"/>
        <v>Chrit Houwers</v>
      </c>
      <c r="DN5" s="4">
        <f t="shared" ref="DN5:DN32" si="85">DU5</f>
        <v>95</v>
      </c>
      <c r="DO5" s="4">
        <f t="shared" si="1"/>
        <v>24</v>
      </c>
      <c r="DP5" s="4">
        <f t="shared" si="2"/>
        <v>17940</v>
      </c>
      <c r="DQ5" s="113">
        <f t="shared" ref="DQ5:DQ31" si="86">DN5*-1000000+DO5</f>
        <v>-94999976</v>
      </c>
      <c r="DR5" s="129">
        <f t="shared" ref="DR5:DR32" si="87">DN5*-30000000+DP5</f>
        <v>-2849982060</v>
      </c>
      <c r="DS5" s="131"/>
      <c r="DT5" s="130" t="str">
        <f t="shared" si="3"/>
        <v>Chrit Houwers</v>
      </c>
      <c r="DU5" s="59">
        <f t="shared" ref="DU5:DU32" si="88">SUM(DW5:EI5)-LARGE(DW5:EI5,1)</f>
        <v>95</v>
      </c>
      <c r="DV5" s="17">
        <f t="shared" si="4"/>
        <v>123</v>
      </c>
      <c r="DW5" s="60">
        <f t="shared" si="5"/>
        <v>4</v>
      </c>
      <c r="DX5" s="60">
        <f t="shared" si="6"/>
        <v>28</v>
      </c>
      <c r="DY5" s="60">
        <f t="shared" si="7"/>
        <v>28</v>
      </c>
      <c r="DZ5" s="60">
        <f t="shared" si="8"/>
        <v>23</v>
      </c>
      <c r="EA5" s="60">
        <f t="shared" si="9"/>
        <v>19</v>
      </c>
      <c r="EB5" s="60">
        <f t="shared" si="10"/>
        <v>21</v>
      </c>
      <c r="EC5" s="60">
        <f t="shared" si="11"/>
        <v>0</v>
      </c>
      <c r="ED5" s="60">
        <f t="shared" si="12"/>
        <v>0</v>
      </c>
      <c r="EE5" s="60">
        <f t="shared" si="13"/>
        <v>0</v>
      </c>
      <c r="EF5" s="60">
        <f t="shared" si="14"/>
        <v>0</v>
      </c>
      <c r="EG5" s="60">
        <f t="shared" si="15"/>
        <v>0</v>
      </c>
      <c r="EH5" s="60">
        <f t="shared" si="16"/>
        <v>0</v>
      </c>
      <c r="EI5" s="60">
        <f t="shared" si="17"/>
        <v>0</v>
      </c>
      <c r="EK5" s="3" t="str">
        <f t="shared" si="18"/>
        <v>Chrit Houwers</v>
      </c>
      <c r="EL5" s="1">
        <f t="shared" si="19"/>
        <v>24</v>
      </c>
      <c r="EM5" s="16">
        <f t="shared" si="20"/>
        <v>6</v>
      </c>
      <c r="EN5" s="16">
        <f t="shared" si="21"/>
        <v>0</v>
      </c>
      <c r="EO5" s="16">
        <f t="shared" si="22"/>
        <v>0</v>
      </c>
      <c r="EP5" s="16">
        <f t="shared" si="23"/>
        <v>11</v>
      </c>
      <c r="EQ5" s="16">
        <f t="shared" si="24"/>
        <v>6</v>
      </c>
      <c r="ER5" s="16">
        <f t="shared" si="25"/>
        <v>1</v>
      </c>
      <c r="ES5" s="16">
        <f t="shared" si="26"/>
        <v>0</v>
      </c>
      <c r="ET5" s="16">
        <f t="shared" si="27"/>
        <v>0</v>
      </c>
      <c r="EU5" s="16">
        <f t="shared" si="28"/>
        <v>0</v>
      </c>
      <c r="EV5" s="16">
        <f t="shared" si="29"/>
        <v>0</v>
      </c>
      <c r="EW5" s="16">
        <f t="shared" si="30"/>
        <v>0</v>
      </c>
      <c r="EX5" s="16">
        <f t="shared" si="31"/>
        <v>0</v>
      </c>
      <c r="EY5" s="16">
        <f t="shared" si="32"/>
        <v>0</v>
      </c>
      <c r="FA5" s="3" t="str">
        <f t="shared" si="33"/>
        <v>Chrit Houwers</v>
      </c>
      <c r="FB5" s="1">
        <f t="shared" ref="FB5:FB32" si="89">SUM(FC5:FO5)</f>
        <v>17940</v>
      </c>
      <c r="FC5" s="1">
        <f t="shared" si="34"/>
        <v>6080</v>
      </c>
      <c r="FD5" s="1">
        <f t="shared" si="35"/>
        <v>0</v>
      </c>
      <c r="FE5" s="1">
        <f t="shared" ref="FE5:FE32" si="90">SUM(W5)</f>
        <v>0</v>
      </c>
      <c r="FF5" s="1">
        <f t="shared" ref="FF5:FF32" si="91">SUM(AE5)</f>
        <v>4620</v>
      </c>
      <c r="FG5" s="1">
        <f t="shared" ref="FG5:FG32" si="92">SUM(AM5)</f>
        <v>1900</v>
      </c>
      <c r="FH5" s="16">
        <f t="shared" ref="FH5:FH32" si="93">SUM(AU5)</f>
        <v>5340</v>
      </c>
      <c r="FI5" s="16">
        <f t="shared" ref="FI5:FI32" si="94">SUM(BC5)</f>
        <v>0</v>
      </c>
      <c r="FJ5" s="16">
        <f t="shared" ref="FJ5:FJ32" si="95">SUM(BK5)</f>
        <v>0</v>
      </c>
      <c r="FK5" s="16">
        <f t="shared" ref="FK5:FK32" si="96">SUM(BS5)</f>
        <v>0</v>
      </c>
      <c r="FL5" s="16">
        <f t="shared" ref="FL5:FL32" si="97">SUM(CA5)</f>
        <v>0</v>
      </c>
      <c r="FM5" s="16">
        <f t="shared" ref="FM5:FM32" si="98">SUM(CI5)</f>
        <v>0</v>
      </c>
      <c r="FN5" s="16">
        <f t="shared" ref="FN5:FN32" si="99">SUM(CQ5)</f>
        <v>0</v>
      </c>
      <c r="FO5" s="16">
        <f t="shared" ref="FO5:FO32" si="100">SUM(CY5)</f>
        <v>0</v>
      </c>
      <c r="FR5" s="204" t="str">
        <f>'DMV per. 1'!B5</f>
        <v>Chrit Houwers</v>
      </c>
      <c r="FS5" s="1">
        <f t="shared" ref="FS5:FS32" si="101">IF(D5&gt;=1,1,0)</f>
        <v>1</v>
      </c>
      <c r="FT5" s="1">
        <f t="shared" ref="FT5:FT32" si="102">IF(L5&gt;=1,1,0)</f>
        <v>0</v>
      </c>
      <c r="FU5" s="1">
        <f t="shared" ref="FU5:FU32" si="103">IF(T5&gt;=1,1,0)</f>
        <v>0</v>
      </c>
      <c r="FV5" s="1">
        <f t="shared" ref="FV5:FV32" si="104">IF(AB5&gt;=1,1,0)</f>
        <v>1</v>
      </c>
      <c r="FW5" s="1">
        <f t="shared" ref="FW5:FW32" si="105">IF(AJ5&gt;=1,1,0)</f>
        <v>1</v>
      </c>
      <c r="FX5" s="1">
        <f t="shared" ref="FX5:FX32" si="106">IF(AR5&gt;=1,1,0)</f>
        <v>1</v>
      </c>
      <c r="FY5" s="1">
        <f t="shared" ref="FY5:FY32" si="107">IF(AZ5&gt;=1,1,0)</f>
        <v>0</v>
      </c>
      <c r="FZ5" s="1">
        <f t="shared" ref="FZ5:FZ32" si="108">IF(BH5&gt;=1,1,0)</f>
        <v>0</v>
      </c>
      <c r="GA5" s="1">
        <f t="shared" ref="GA5:GA32" si="109">IF(BP5&gt;=1,1,0)</f>
        <v>0</v>
      </c>
      <c r="GB5" s="1">
        <f t="shared" ref="GB5:GB32" si="110">IF(BX5&gt;=1,1,0)</f>
        <v>0</v>
      </c>
      <c r="GC5" s="1">
        <f t="shared" ref="GC5:GC32" si="111">IF(CF5&gt;=1,1,0)</f>
        <v>0</v>
      </c>
      <c r="GD5" s="1">
        <f t="shared" ref="GD5:GD32" si="112">IF(CN5&gt;=1,1,0)</f>
        <v>0</v>
      </c>
      <c r="GE5" s="1">
        <f t="shared" ref="GE5:GE32" si="113">IF(CV5&gt;=1,1,0)</f>
        <v>0</v>
      </c>
      <c r="GF5" s="157">
        <f t="shared" ref="GF5:GF32" si="114">SUM(FS5:GE5)</f>
        <v>4</v>
      </c>
    </row>
    <row r="6" spans="1:188" ht="15.75" x14ac:dyDescent="0.25">
      <c r="A6" s="183">
        <v>3</v>
      </c>
      <c r="B6" s="86" t="str">
        <f>'DMV per. 1'!B6</f>
        <v>Frans Peeters</v>
      </c>
      <c r="C6" s="6"/>
      <c r="D6" s="1">
        <v>7</v>
      </c>
      <c r="E6" s="1">
        <v>1</v>
      </c>
      <c r="F6" s="21">
        <v>9</v>
      </c>
      <c r="G6" s="1">
        <v>1970</v>
      </c>
      <c r="H6" s="21">
        <v>13</v>
      </c>
      <c r="I6" s="70">
        <f t="shared" si="37"/>
        <v>22</v>
      </c>
      <c r="J6" s="1">
        <f t="shared" si="38"/>
        <v>12</v>
      </c>
      <c r="K6" s="5"/>
      <c r="L6" s="192">
        <v>32</v>
      </c>
      <c r="M6" s="1">
        <v>9</v>
      </c>
      <c r="N6" s="21">
        <f t="shared" ref="N6:N25" si="115">_xlfn.IFNA(RANK(M6,$M$4:$M$32,0),0)</f>
        <v>5</v>
      </c>
      <c r="O6" s="1">
        <v>8350</v>
      </c>
      <c r="P6" s="21">
        <f t="shared" ref="P6:P25" si="116">_xlfn.IFNA(RANK(O6,$O$4:$O$32,0),0)</f>
        <v>1</v>
      </c>
      <c r="Q6" s="70">
        <f t="shared" si="39"/>
        <v>6</v>
      </c>
      <c r="R6" s="1">
        <f t="shared" si="40"/>
        <v>2</v>
      </c>
      <c r="S6" s="5"/>
      <c r="T6" s="193"/>
      <c r="U6" s="1"/>
      <c r="V6" s="21">
        <f t="shared" si="41"/>
        <v>14</v>
      </c>
      <c r="W6" s="1"/>
      <c r="X6" s="21">
        <f t="shared" si="42"/>
        <v>14</v>
      </c>
      <c r="Y6" s="70">
        <f t="shared" si="43"/>
        <v>28</v>
      </c>
      <c r="Z6" s="1">
        <f t="shared" si="44"/>
        <v>14</v>
      </c>
      <c r="AA6" s="5"/>
      <c r="AB6" s="214"/>
      <c r="AC6" s="68"/>
      <c r="AD6" s="21">
        <v>18</v>
      </c>
      <c r="AE6" s="68"/>
      <c r="AF6" s="21">
        <v>18</v>
      </c>
      <c r="AG6" s="70">
        <f t="shared" si="47"/>
        <v>36</v>
      </c>
      <c r="AH6" s="1">
        <f t="shared" si="48"/>
        <v>18</v>
      </c>
      <c r="AI6" s="5"/>
      <c r="AJ6" s="213">
        <v>2</v>
      </c>
      <c r="AK6" s="68">
        <v>7</v>
      </c>
      <c r="AL6" s="21">
        <f t="shared" si="49"/>
        <v>4</v>
      </c>
      <c r="AM6" s="68">
        <v>5420</v>
      </c>
      <c r="AN6" s="21">
        <f t="shared" si="50"/>
        <v>3</v>
      </c>
      <c r="AO6" s="70">
        <f t="shared" si="51"/>
        <v>7</v>
      </c>
      <c r="AP6" s="1">
        <f t="shared" si="52"/>
        <v>3</v>
      </c>
      <c r="AQ6" s="5"/>
      <c r="AR6" s="242">
        <v>25</v>
      </c>
      <c r="AS6" s="243">
        <v>8</v>
      </c>
      <c r="AT6" s="21">
        <f t="shared" si="53"/>
        <v>3</v>
      </c>
      <c r="AU6" s="243">
        <v>5760</v>
      </c>
      <c r="AV6" s="21">
        <f t="shared" si="54"/>
        <v>4</v>
      </c>
      <c r="AW6" s="70">
        <f t="shared" si="55"/>
        <v>7</v>
      </c>
      <c r="AX6" s="1">
        <f t="shared" si="56"/>
        <v>3</v>
      </c>
      <c r="AY6" s="5"/>
      <c r="AZ6" s="68"/>
      <c r="BA6" s="68"/>
      <c r="BB6" s="21">
        <f t="shared" si="57"/>
        <v>0</v>
      </c>
      <c r="BC6" s="68"/>
      <c r="BD6" s="21">
        <f t="shared" si="58"/>
        <v>0</v>
      </c>
      <c r="BE6" s="70">
        <f t="shared" si="59"/>
        <v>0</v>
      </c>
      <c r="BF6" s="1">
        <f t="shared" si="60"/>
        <v>1</v>
      </c>
      <c r="BG6" s="5"/>
      <c r="BH6" s="68"/>
      <c r="BI6" s="68"/>
      <c r="BJ6" s="21">
        <f t="shared" si="61"/>
        <v>0</v>
      </c>
      <c r="BK6" s="68"/>
      <c r="BL6" s="21">
        <f t="shared" si="62"/>
        <v>0</v>
      </c>
      <c r="BM6" s="70">
        <f t="shared" si="63"/>
        <v>0</v>
      </c>
      <c r="BN6" s="1">
        <f t="shared" si="64"/>
        <v>1</v>
      </c>
      <c r="BO6" s="5"/>
      <c r="BP6" s="68"/>
      <c r="BQ6" s="68"/>
      <c r="BR6" s="21">
        <f t="shared" si="65"/>
        <v>0</v>
      </c>
      <c r="BS6" s="68"/>
      <c r="BT6" s="21">
        <f t="shared" si="66"/>
        <v>0</v>
      </c>
      <c r="BU6" s="70">
        <f t="shared" si="67"/>
        <v>0</v>
      </c>
      <c r="BV6" s="10">
        <f t="shared" si="68"/>
        <v>1</v>
      </c>
      <c r="BW6" s="5"/>
      <c r="BX6" s="68"/>
      <c r="BY6" s="68"/>
      <c r="BZ6" s="21">
        <f t="shared" si="69"/>
        <v>0</v>
      </c>
      <c r="CA6" s="68"/>
      <c r="CB6" s="21">
        <f t="shared" si="70"/>
        <v>0</v>
      </c>
      <c r="CC6" s="70">
        <f t="shared" si="71"/>
        <v>0</v>
      </c>
      <c r="CD6" s="10">
        <f t="shared" si="72"/>
        <v>1</v>
      </c>
      <c r="CE6" s="5"/>
      <c r="CF6" s="68"/>
      <c r="CG6" s="68"/>
      <c r="CH6" s="21">
        <f t="shared" si="73"/>
        <v>0</v>
      </c>
      <c r="CI6" s="68"/>
      <c r="CJ6" s="21">
        <f t="shared" si="74"/>
        <v>0</v>
      </c>
      <c r="CK6" s="70">
        <f t="shared" si="75"/>
        <v>0</v>
      </c>
      <c r="CL6" s="10">
        <f t="shared" si="76"/>
        <v>1</v>
      </c>
      <c r="CM6" s="5"/>
      <c r="CN6" s="68"/>
      <c r="CO6" s="68"/>
      <c r="CP6" s="21">
        <f t="shared" si="77"/>
        <v>0</v>
      </c>
      <c r="CQ6" s="68"/>
      <c r="CR6" s="21">
        <f t="shared" si="78"/>
        <v>0</v>
      </c>
      <c r="CS6" s="70">
        <f t="shared" si="79"/>
        <v>0</v>
      </c>
      <c r="CT6" s="10">
        <f t="shared" si="80"/>
        <v>1</v>
      </c>
      <c r="CU6" s="5"/>
      <c r="CV6" s="68"/>
      <c r="CW6" s="68"/>
      <c r="CX6" s="21">
        <f t="shared" si="81"/>
        <v>0</v>
      </c>
      <c r="CY6" s="68"/>
      <c r="CZ6" s="21">
        <f t="shared" si="82"/>
        <v>0</v>
      </c>
      <c r="DA6" s="70">
        <f t="shared" si="83"/>
        <v>0</v>
      </c>
      <c r="DB6" s="10">
        <f t="shared" si="84"/>
        <v>1</v>
      </c>
      <c r="DC6" s="7"/>
      <c r="DD6" s="9"/>
      <c r="DE6" s="12">
        <v>3</v>
      </c>
      <c r="DF6" s="12" t="str">
        <v>Sjra Janssen</v>
      </c>
      <c r="DG6" s="12">
        <v>62</v>
      </c>
      <c r="DH6" s="12">
        <v>38</v>
      </c>
      <c r="DI6" s="12">
        <v>21730</v>
      </c>
      <c r="DJ6" s="15">
        <v>-61999962</v>
      </c>
      <c r="DK6" s="132">
        <v>-1859978270</v>
      </c>
      <c r="DL6" s="120"/>
      <c r="DM6" s="53" t="str">
        <f t="shared" si="0"/>
        <v>Frans Peeters</v>
      </c>
      <c r="DN6" s="4">
        <f t="shared" si="85"/>
        <v>70</v>
      </c>
      <c r="DO6" s="4">
        <f t="shared" si="1"/>
        <v>25</v>
      </c>
      <c r="DP6" s="4">
        <f t="shared" si="2"/>
        <v>21500</v>
      </c>
      <c r="DQ6" s="113">
        <f t="shared" si="86"/>
        <v>-69999975</v>
      </c>
      <c r="DR6" s="129">
        <f t="shared" si="87"/>
        <v>-2099978500</v>
      </c>
      <c r="DS6" s="131"/>
      <c r="DT6" s="130" t="str">
        <f t="shared" si="3"/>
        <v>Frans Peeters</v>
      </c>
      <c r="DU6" s="59">
        <f t="shared" si="88"/>
        <v>70</v>
      </c>
      <c r="DV6" s="17">
        <f t="shared" si="4"/>
        <v>106</v>
      </c>
      <c r="DW6" s="60">
        <f t="shared" si="5"/>
        <v>22</v>
      </c>
      <c r="DX6" s="60">
        <f t="shared" si="6"/>
        <v>6</v>
      </c>
      <c r="DY6" s="60">
        <f t="shared" si="7"/>
        <v>28</v>
      </c>
      <c r="DZ6" s="60">
        <f t="shared" si="8"/>
        <v>36</v>
      </c>
      <c r="EA6" s="60">
        <f t="shared" si="9"/>
        <v>7</v>
      </c>
      <c r="EB6" s="60">
        <f t="shared" si="10"/>
        <v>7</v>
      </c>
      <c r="EC6" s="60">
        <f t="shared" si="11"/>
        <v>0</v>
      </c>
      <c r="ED6" s="60">
        <f t="shared" si="12"/>
        <v>0</v>
      </c>
      <c r="EE6" s="60">
        <f t="shared" si="13"/>
        <v>0</v>
      </c>
      <c r="EF6" s="60">
        <f t="shared" si="14"/>
        <v>0</v>
      </c>
      <c r="EG6" s="60">
        <f t="shared" si="15"/>
        <v>0</v>
      </c>
      <c r="EH6" s="60">
        <f t="shared" si="16"/>
        <v>0</v>
      </c>
      <c r="EI6" s="60">
        <f t="shared" si="17"/>
        <v>0</v>
      </c>
      <c r="EK6" s="3" t="str">
        <f t="shared" si="18"/>
        <v>Frans Peeters</v>
      </c>
      <c r="EL6" s="1">
        <f t="shared" si="19"/>
        <v>25</v>
      </c>
      <c r="EM6" s="16">
        <f t="shared" si="20"/>
        <v>1</v>
      </c>
      <c r="EN6" s="16">
        <f t="shared" si="21"/>
        <v>9</v>
      </c>
      <c r="EO6" s="16">
        <f t="shared" si="22"/>
        <v>0</v>
      </c>
      <c r="EP6" s="16">
        <f t="shared" si="23"/>
        <v>0</v>
      </c>
      <c r="EQ6" s="16">
        <f t="shared" si="24"/>
        <v>7</v>
      </c>
      <c r="ER6" s="16">
        <f t="shared" si="25"/>
        <v>8</v>
      </c>
      <c r="ES6" s="16">
        <f t="shared" si="26"/>
        <v>0</v>
      </c>
      <c r="ET6" s="16">
        <f t="shared" si="27"/>
        <v>0</v>
      </c>
      <c r="EU6" s="16">
        <f t="shared" si="28"/>
        <v>0</v>
      </c>
      <c r="EV6" s="16">
        <f t="shared" si="29"/>
        <v>0</v>
      </c>
      <c r="EW6" s="16">
        <f t="shared" si="30"/>
        <v>0</v>
      </c>
      <c r="EX6" s="16">
        <f t="shared" si="31"/>
        <v>0</v>
      </c>
      <c r="EY6" s="16">
        <f t="shared" si="32"/>
        <v>0</v>
      </c>
      <c r="FA6" s="3" t="str">
        <f t="shared" si="33"/>
        <v>Frans Peeters</v>
      </c>
      <c r="FB6" s="1">
        <f t="shared" si="89"/>
        <v>21500</v>
      </c>
      <c r="FC6" s="1">
        <f t="shared" si="34"/>
        <v>1970</v>
      </c>
      <c r="FD6" s="1">
        <f t="shared" si="35"/>
        <v>8350</v>
      </c>
      <c r="FE6" s="1">
        <f t="shared" si="90"/>
        <v>0</v>
      </c>
      <c r="FF6" s="1">
        <f t="shared" si="91"/>
        <v>0</v>
      </c>
      <c r="FG6" s="1">
        <f t="shared" si="92"/>
        <v>5420</v>
      </c>
      <c r="FH6" s="16">
        <f t="shared" si="93"/>
        <v>5760</v>
      </c>
      <c r="FI6" s="16">
        <f t="shared" si="94"/>
        <v>0</v>
      </c>
      <c r="FJ6" s="16">
        <f t="shared" si="95"/>
        <v>0</v>
      </c>
      <c r="FK6" s="16">
        <f t="shared" si="96"/>
        <v>0</v>
      </c>
      <c r="FL6" s="16">
        <f t="shared" si="97"/>
        <v>0</v>
      </c>
      <c r="FM6" s="16">
        <f t="shared" si="98"/>
        <v>0</v>
      </c>
      <c r="FN6" s="16">
        <f t="shared" si="99"/>
        <v>0</v>
      </c>
      <c r="FO6" s="16">
        <f t="shared" si="100"/>
        <v>0</v>
      </c>
      <c r="FR6" s="204" t="str">
        <f>'DMV per. 1'!B6</f>
        <v>Frans Peeters</v>
      </c>
      <c r="FS6" s="1">
        <f t="shared" si="101"/>
        <v>1</v>
      </c>
      <c r="FT6" s="1">
        <f t="shared" si="102"/>
        <v>1</v>
      </c>
      <c r="FU6" s="1">
        <f t="shared" si="103"/>
        <v>0</v>
      </c>
      <c r="FV6" s="1">
        <f t="shared" si="104"/>
        <v>0</v>
      </c>
      <c r="FW6" s="1">
        <f t="shared" si="105"/>
        <v>1</v>
      </c>
      <c r="FX6" s="1">
        <f t="shared" si="106"/>
        <v>1</v>
      </c>
      <c r="FY6" s="1">
        <f t="shared" si="107"/>
        <v>0</v>
      </c>
      <c r="FZ6" s="1">
        <f t="shared" si="108"/>
        <v>0</v>
      </c>
      <c r="GA6" s="1">
        <f t="shared" si="109"/>
        <v>0</v>
      </c>
      <c r="GB6" s="1">
        <f t="shared" si="110"/>
        <v>0</v>
      </c>
      <c r="GC6" s="1">
        <f t="shared" si="111"/>
        <v>0</v>
      </c>
      <c r="GD6" s="1">
        <f t="shared" si="112"/>
        <v>0</v>
      </c>
      <c r="GE6" s="1">
        <f t="shared" si="113"/>
        <v>0</v>
      </c>
      <c r="GF6" s="157">
        <f t="shared" si="114"/>
        <v>4</v>
      </c>
    </row>
    <row r="7" spans="1:188" ht="15.75" x14ac:dyDescent="0.25">
      <c r="A7" s="183">
        <v>4</v>
      </c>
      <c r="B7" s="86" t="str">
        <f>'DMV per. 1'!B7</f>
        <v>Gé Schoolmeester</v>
      </c>
      <c r="C7" s="6"/>
      <c r="D7" s="1">
        <v>10</v>
      </c>
      <c r="E7" s="1">
        <v>2</v>
      </c>
      <c r="F7" s="21">
        <v>4</v>
      </c>
      <c r="G7" s="1">
        <v>5500</v>
      </c>
      <c r="H7" s="21">
        <v>4</v>
      </c>
      <c r="I7" s="70">
        <f t="shared" si="37"/>
        <v>8</v>
      </c>
      <c r="J7" s="1">
        <f t="shared" si="38"/>
        <v>2</v>
      </c>
      <c r="K7" s="5"/>
      <c r="L7" s="193"/>
      <c r="M7" s="1"/>
      <c r="N7" s="21">
        <f t="shared" si="115"/>
        <v>13</v>
      </c>
      <c r="O7" s="1"/>
      <c r="P7" s="21">
        <f t="shared" si="116"/>
        <v>13</v>
      </c>
      <c r="Q7" s="70">
        <f t="shared" si="39"/>
        <v>26</v>
      </c>
      <c r="R7" s="1">
        <f t="shared" si="40"/>
        <v>13</v>
      </c>
      <c r="S7" s="5"/>
      <c r="T7" s="192">
        <v>4</v>
      </c>
      <c r="U7" s="1">
        <v>9</v>
      </c>
      <c r="V7" s="21">
        <f t="shared" si="41"/>
        <v>4</v>
      </c>
      <c r="W7" s="1">
        <v>3290</v>
      </c>
      <c r="X7" s="21">
        <f t="shared" si="42"/>
        <v>9</v>
      </c>
      <c r="Y7" s="70">
        <f t="shared" si="43"/>
        <v>13</v>
      </c>
      <c r="Z7" s="1">
        <f t="shared" si="44"/>
        <v>5</v>
      </c>
      <c r="AA7" s="5"/>
      <c r="AB7" s="213">
        <v>31</v>
      </c>
      <c r="AC7" s="68">
        <v>13</v>
      </c>
      <c r="AD7" s="21">
        <f t="shared" si="45"/>
        <v>6</v>
      </c>
      <c r="AE7" s="68">
        <v>10480</v>
      </c>
      <c r="AF7" s="21">
        <f t="shared" si="46"/>
        <v>1</v>
      </c>
      <c r="AG7" s="70">
        <f t="shared" si="47"/>
        <v>7</v>
      </c>
      <c r="AH7" s="1">
        <f t="shared" si="48"/>
        <v>2</v>
      </c>
      <c r="AI7" s="5"/>
      <c r="AJ7" s="214">
        <v>30</v>
      </c>
      <c r="AK7" s="68">
        <v>2</v>
      </c>
      <c r="AL7" s="21">
        <f t="shared" si="49"/>
        <v>12</v>
      </c>
      <c r="AM7" s="68">
        <v>2100</v>
      </c>
      <c r="AN7" s="21">
        <f t="shared" si="50"/>
        <v>11</v>
      </c>
      <c r="AO7" s="70">
        <f t="shared" si="51"/>
        <v>23</v>
      </c>
      <c r="AP7" s="1">
        <f t="shared" si="52"/>
        <v>13</v>
      </c>
      <c r="AQ7" s="5"/>
      <c r="AR7" s="242">
        <v>22</v>
      </c>
      <c r="AS7" s="243">
        <v>3</v>
      </c>
      <c r="AT7" s="21">
        <f t="shared" si="53"/>
        <v>11</v>
      </c>
      <c r="AU7" s="243">
        <v>4160</v>
      </c>
      <c r="AV7" s="21">
        <f t="shared" si="54"/>
        <v>8</v>
      </c>
      <c r="AW7" s="70">
        <f t="shared" si="55"/>
        <v>19</v>
      </c>
      <c r="AX7" s="1">
        <f t="shared" si="56"/>
        <v>9</v>
      </c>
      <c r="AY7" s="5"/>
      <c r="AZ7" s="68"/>
      <c r="BA7" s="68"/>
      <c r="BB7" s="21">
        <f t="shared" si="57"/>
        <v>0</v>
      </c>
      <c r="BC7" s="68"/>
      <c r="BD7" s="21">
        <f t="shared" si="58"/>
        <v>0</v>
      </c>
      <c r="BE7" s="70">
        <f t="shared" si="59"/>
        <v>0</v>
      </c>
      <c r="BF7" s="1">
        <f t="shared" si="60"/>
        <v>1</v>
      </c>
      <c r="BG7" s="5"/>
      <c r="BH7" s="68"/>
      <c r="BI7" s="68"/>
      <c r="BJ7" s="21">
        <f t="shared" si="61"/>
        <v>0</v>
      </c>
      <c r="BK7" s="68"/>
      <c r="BL7" s="21">
        <f t="shared" si="62"/>
        <v>0</v>
      </c>
      <c r="BM7" s="70">
        <f t="shared" si="63"/>
        <v>0</v>
      </c>
      <c r="BN7" s="1">
        <f t="shared" si="64"/>
        <v>1</v>
      </c>
      <c r="BO7" s="5"/>
      <c r="BP7" s="68"/>
      <c r="BQ7" s="68"/>
      <c r="BR7" s="21">
        <f t="shared" si="65"/>
        <v>0</v>
      </c>
      <c r="BS7" s="68"/>
      <c r="BT7" s="21">
        <f t="shared" si="66"/>
        <v>0</v>
      </c>
      <c r="BU7" s="70">
        <f t="shared" si="67"/>
        <v>0</v>
      </c>
      <c r="BV7" s="10">
        <f t="shared" si="68"/>
        <v>1</v>
      </c>
      <c r="BW7" s="5"/>
      <c r="BX7" s="68"/>
      <c r="BY7" s="68"/>
      <c r="BZ7" s="21">
        <f t="shared" si="69"/>
        <v>0</v>
      </c>
      <c r="CA7" s="68"/>
      <c r="CB7" s="21">
        <f t="shared" si="70"/>
        <v>0</v>
      </c>
      <c r="CC7" s="70">
        <f t="shared" si="71"/>
        <v>0</v>
      </c>
      <c r="CD7" s="10">
        <f t="shared" si="72"/>
        <v>1</v>
      </c>
      <c r="CE7" s="5"/>
      <c r="CF7" s="68"/>
      <c r="CG7" s="68"/>
      <c r="CH7" s="21">
        <f t="shared" si="73"/>
        <v>0</v>
      </c>
      <c r="CI7" s="68"/>
      <c r="CJ7" s="21">
        <f t="shared" si="74"/>
        <v>0</v>
      </c>
      <c r="CK7" s="70">
        <f t="shared" si="75"/>
        <v>0</v>
      </c>
      <c r="CL7" s="10">
        <f t="shared" si="76"/>
        <v>1</v>
      </c>
      <c r="CM7" s="5"/>
      <c r="CN7" s="68"/>
      <c r="CO7" s="68"/>
      <c r="CP7" s="21">
        <f t="shared" si="77"/>
        <v>0</v>
      </c>
      <c r="CQ7" s="68"/>
      <c r="CR7" s="21">
        <f t="shared" si="78"/>
        <v>0</v>
      </c>
      <c r="CS7" s="70">
        <f t="shared" si="79"/>
        <v>0</v>
      </c>
      <c r="CT7" s="10">
        <f t="shared" si="80"/>
        <v>1</v>
      </c>
      <c r="CU7" s="5"/>
      <c r="CV7" s="68"/>
      <c r="CW7" s="68"/>
      <c r="CX7" s="21">
        <f t="shared" si="81"/>
        <v>0</v>
      </c>
      <c r="CY7" s="68"/>
      <c r="CZ7" s="21">
        <f t="shared" si="82"/>
        <v>0</v>
      </c>
      <c r="DA7" s="70">
        <f t="shared" si="83"/>
        <v>0</v>
      </c>
      <c r="DB7" s="10">
        <f t="shared" si="84"/>
        <v>1</v>
      </c>
      <c r="DC7" s="7"/>
      <c r="DD7" s="9"/>
      <c r="DE7" s="12">
        <v>4</v>
      </c>
      <c r="DF7" s="12" t="str">
        <v>Sjra Stevens</v>
      </c>
      <c r="DG7" s="12">
        <v>63</v>
      </c>
      <c r="DH7" s="12">
        <v>54</v>
      </c>
      <c r="DI7" s="12">
        <v>22941</v>
      </c>
      <c r="DJ7" s="15">
        <v>-62999946</v>
      </c>
      <c r="DK7" s="132">
        <v>-1889977059</v>
      </c>
      <c r="DL7" s="120"/>
      <c r="DM7" s="53" t="str">
        <f t="shared" si="0"/>
        <v>Gé Schoolmeester</v>
      </c>
      <c r="DN7" s="4">
        <f t="shared" si="85"/>
        <v>70</v>
      </c>
      <c r="DO7" s="4">
        <f t="shared" si="1"/>
        <v>29</v>
      </c>
      <c r="DP7" s="4">
        <f t="shared" si="2"/>
        <v>25530</v>
      </c>
      <c r="DQ7" s="113">
        <f t="shared" si="86"/>
        <v>-69999971</v>
      </c>
      <c r="DR7" s="129">
        <f t="shared" si="87"/>
        <v>-2099974470</v>
      </c>
      <c r="DS7" s="131"/>
      <c r="DT7" s="130" t="str">
        <f t="shared" si="3"/>
        <v>Gé Schoolmeester</v>
      </c>
      <c r="DU7" s="59">
        <f t="shared" si="88"/>
        <v>70</v>
      </c>
      <c r="DV7" s="17">
        <f t="shared" si="4"/>
        <v>96</v>
      </c>
      <c r="DW7" s="60">
        <f t="shared" si="5"/>
        <v>8</v>
      </c>
      <c r="DX7" s="60">
        <f t="shared" si="6"/>
        <v>26</v>
      </c>
      <c r="DY7" s="60">
        <f t="shared" si="7"/>
        <v>13</v>
      </c>
      <c r="DZ7" s="60">
        <f t="shared" si="8"/>
        <v>7</v>
      </c>
      <c r="EA7" s="60">
        <f t="shared" si="9"/>
        <v>23</v>
      </c>
      <c r="EB7" s="60">
        <f t="shared" si="10"/>
        <v>19</v>
      </c>
      <c r="EC7" s="60">
        <f t="shared" si="11"/>
        <v>0</v>
      </c>
      <c r="ED7" s="60">
        <f t="shared" si="12"/>
        <v>0</v>
      </c>
      <c r="EE7" s="60">
        <f t="shared" si="13"/>
        <v>0</v>
      </c>
      <c r="EF7" s="60">
        <f t="shared" si="14"/>
        <v>0</v>
      </c>
      <c r="EG7" s="60">
        <f t="shared" si="15"/>
        <v>0</v>
      </c>
      <c r="EH7" s="60">
        <f t="shared" si="16"/>
        <v>0</v>
      </c>
      <c r="EI7" s="60">
        <f t="shared" si="17"/>
        <v>0</v>
      </c>
      <c r="EK7" s="3" t="str">
        <f t="shared" si="18"/>
        <v>Gé Schoolmeester</v>
      </c>
      <c r="EL7" s="1">
        <f t="shared" si="19"/>
        <v>29</v>
      </c>
      <c r="EM7" s="16">
        <f t="shared" si="20"/>
        <v>2</v>
      </c>
      <c r="EN7" s="16">
        <f t="shared" si="21"/>
        <v>0</v>
      </c>
      <c r="EO7" s="16">
        <f t="shared" si="22"/>
        <v>9</v>
      </c>
      <c r="EP7" s="16">
        <f t="shared" si="23"/>
        <v>13</v>
      </c>
      <c r="EQ7" s="16">
        <f t="shared" si="24"/>
        <v>2</v>
      </c>
      <c r="ER7" s="16">
        <f t="shared" si="25"/>
        <v>3</v>
      </c>
      <c r="ES7" s="16">
        <f t="shared" si="26"/>
        <v>0</v>
      </c>
      <c r="ET7" s="16">
        <f t="shared" si="27"/>
        <v>0</v>
      </c>
      <c r="EU7" s="16">
        <f t="shared" si="28"/>
        <v>0</v>
      </c>
      <c r="EV7" s="16">
        <f t="shared" si="29"/>
        <v>0</v>
      </c>
      <c r="EW7" s="16">
        <f t="shared" si="30"/>
        <v>0</v>
      </c>
      <c r="EX7" s="16">
        <f t="shared" si="31"/>
        <v>0</v>
      </c>
      <c r="EY7" s="16">
        <f t="shared" si="32"/>
        <v>0</v>
      </c>
      <c r="FA7" s="3" t="str">
        <f t="shared" si="33"/>
        <v>Gé Schoolmeester</v>
      </c>
      <c r="FB7" s="1">
        <f t="shared" si="89"/>
        <v>25530</v>
      </c>
      <c r="FC7" s="1">
        <f t="shared" si="34"/>
        <v>5500</v>
      </c>
      <c r="FD7" s="1">
        <f t="shared" si="35"/>
        <v>0</v>
      </c>
      <c r="FE7" s="1">
        <f t="shared" si="90"/>
        <v>3290</v>
      </c>
      <c r="FF7" s="1">
        <f t="shared" si="91"/>
        <v>10480</v>
      </c>
      <c r="FG7" s="1">
        <f t="shared" si="92"/>
        <v>2100</v>
      </c>
      <c r="FH7" s="16">
        <f t="shared" si="93"/>
        <v>4160</v>
      </c>
      <c r="FI7" s="16">
        <f t="shared" si="94"/>
        <v>0</v>
      </c>
      <c r="FJ7" s="16">
        <f t="shared" si="95"/>
        <v>0</v>
      </c>
      <c r="FK7" s="16">
        <f t="shared" si="96"/>
        <v>0</v>
      </c>
      <c r="FL7" s="16">
        <f t="shared" si="97"/>
        <v>0</v>
      </c>
      <c r="FM7" s="16">
        <f t="shared" si="98"/>
        <v>0</v>
      </c>
      <c r="FN7" s="16">
        <f t="shared" si="99"/>
        <v>0</v>
      </c>
      <c r="FO7" s="16">
        <f t="shared" si="100"/>
        <v>0</v>
      </c>
      <c r="FR7" s="204" t="str">
        <f>'DMV per. 1'!B7</f>
        <v>Gé Schoolmeester</v>
      </c>
      <c r="FS7" s="1">
        <f t="shared" si="101"/>
        <v>1</v>
      </c>
      <c r="FT7" s="1">
        <f t="shared" si="102"/>
        <v>0</v>
      </c>
      <c r="FU7" s="1">
        <f t="shared" si="103"/>
        <v>1</v>
      </c>
      <c r="FV7" s="1">
        <f t="shared" si="104"/>
        <v>1</v>
      </c>
      <c r="FW7" s="1">
        <f t="shared" si="105"/>
        <v>1</v>
      </c>
      <c r="FX7" s="1">
        <f t="shared" si="106"/>
        <v>1</v>
      </c>
      <c r="FY7" s="1">
        <f t="shared" si="107"/>
        <v>0</v>
      </c>
      <c r="FZ7" s="1">
        <f t="shared" si="108"/>
        <v>0</v>
      </c>
      <c r="GA7" s="1">
        <f t="shared" si="109"/>
        <v>0</v>
      </c>
      <c r="GB7" s="1">
        <f t="shared" si="110"/>
        <v>0</v>
      </c>
      <c r="GC7" s="1">
        <f t="shared" si="111"/>
        <v>0</v>
      </c>
      <c r="GD7" s="1">
        <f t="shared" si="112"/>
        <v>0</v>
      </c>
      <c r="GE7" s="1">
        <f t="shared" si="113"/>
        <v>0</v>
      </c>
      <c r="GF7" s="157">
        <f t="shared" si="114"/>
        <v>5</v>
      </c>
    </row>
    <row r="8" spans="1:188" ht="15.75" x14ac:dyDescent="0.25">
      <c r="A8" s="183">
        <v>5</v>
      </c>
      <c r="B8" s="86" t="str">
        <f>'DMV per. 1'!B8</f>
        <v>Ger Clerx</v>
      </c>
      <c r="C8" s="6"/>
      <c r="D8" s="1">
        <v>12</v>
      </c>
      <c r="E8" s="1">
        <v>2</v>
      </c>
      <c r="F8" s="21">
        <v>4</v>
      </c>
      <c r="G8" s="1">
        <v>3620</v>
      </c>
      <c r="H8" s="21">
        <v>6</v>
      </c>
      <c r="I8" s="70">
        <f t="shared" si="37"/>
        <v>10</v>
      </c>
      <c r="J8" s="1">
        <f t="shared" si="38"/>
        <v>4</v>
      </c>
      <c r="K8" s="5"/>
      <c r="L8" s="193">
        <v>20</v>
      </c>
      <c r="M8" s="1">
        <v>5</v>
      </c>
      <c r="N8" s="21">
        <f t="shared" si="115"/>
        <v>7</v>
      </c>
      <c r="O8" s="1">
        <v>2420</v>
      </c>
      <c r="P8" s="21">
        <f t="shared" si="116"/>
        <v>10</v>
      </c>
      <c r="Q8" s="70">
        <f t="shared" si="39"/>
        <v>17</v>
      </c>
      <c r="R8" s="1">
        <f t="shared" si="40"/>
        <v>10</v>
      </c>
      <c r="S8" s="5"/>
      <c r="T8" s="193">
        <v>12</v>
      </c>
      <c r="U8" s="1">
        <v>2</v>
      </c>
      <c r="V8" s="21">
        <f t="shared" si="41"/>
        <v>11</v>
      </c>
      <c r="W8" s="1">
        <v>3600</v>
      </c>
      <c r="X8" s="21">
        <f t="shared" si="42"/>
        <v>7</v>
      </c>
      <c r="Y8" s="70">
        <f t="shared" si="43"/>
        <v>18</v>
      </c>
      <c r="Z8" s="1">
        <f t="shared" si="44"/>
        <v>10</v>
      </c>
      <c r="AA8" s="5"/>
      <c r="AB8" s="213">
        <v>6</v>
      </c>
      <c r="AC8" s="68">
        <v>13</v>
      </c>
      <c r="AD8" s="21">
        <f t="shared" si="45"/>
        <v>6</v>
      </c>
      <c r="AE8" s="68">
        <v>10000</v>
      </c>
      <c r="AF8" s="21">
        <f t="shared" si="46"/>
        <v>2</v>
      </c>
      <c r="AG8" s="70">
        <f t="shared" si="47"/>
        <v>8</v>
      </c>
      <c r="AH8" s="1">
        <f t="shared" si="48"/>
        <v>4</v>
      </c>
      <c r="AI8" s="5"/>
      <c r="AJ8" s="213">
        <v>28</v>
      </c>
      <c r="AK8" s="68">
        <v>4</v>
      </c>
      <c r="AL8" s="21">
        <f t="shared" si="49"/>
        <v>9</v>
      </c>
      <c r="AM8" s="68">
        <v>4620</v>
      </c>
      <c r="AN8" s="21">
        <f t="shared" si="50"/>
        <v>6</v>
      </c>
      <c r="AO8" s="70">
        <f t="shared" si="51"/>
        <v>15</v>
      </c>
      <c r="AP8" s="1">
        <f t="shared" si="52"/>
        <v>8</v>
      </c>
      <c r="AQ8" s="5"/>
      <c r="AR8" s="244">
        <v>10</v>
      </c>
      <c r="AS8" s="243">
        <v>0</v>
      </c>
      <c r="AT8" s="21">
        <f t="shared" si="53"/>
        <v>17</v>
      </c>
      <c r="AU8" s="243">
        <v>0</v>
      </c>
      <c r="AV8" s="21">
        <f t="shared" si="54"/>
        <v>17</v>
      </c>
      <c r="AW8" s="70">
        <f t="shared" si="55"/>
        <v>34</v>
      </c>
      <c r="AX8" s="1">
        <f t="shared" si="56"/>
        <v>17</v>
      </c>
      <c r="AY8" s="5"/>
      <c r="AZ8" s="68"/>
      <c r="BA8" s="68"/>
      <c r="BB8" s="21">
        <f t="shared" si="57"/>
        <v>0</v>
      </c>
      <c r="BC8" s="68"/>
      <c r="BD8" s="21">
        <f t="shared" si="58"/>
        <v>0</v>
      </c>
      <c r="BE8" s="70">
        <f t="shared" si="59"/>
        <v>0</v>
      </c>
      <c r="BF8" s="1">
        <f t="shared" si="60"/>
        <v>1</v>
      </c>
      <c r="BG8" s="5"/>
      <c r="BH8" s="68"/>
      <c r="BI8" s="68"/>
      <c r="BJ8" s="21">
        <f t="shared" si="61"/>
        <v>0</v>
      </c>
      <c r="BK8" s="68"/>
      <c r="BL8" s="21">
        <f t="shared" si="62"/>
        <v>0</v>
      </c>
      <c r="BM8" s="70">
        <f t="shared" si="63"/>
        <v>0</v>
      </c>
      <c r="BN8" s="1">
        <f t="shared" si="64"/>
        <v>1</v>
      </c>
      <c r="BO8" s="5"/>
      <c r="BP8" s="68"/>
      <c r="BQ8" s="68"/>
      <c r="BR8" s="21">
        <f t="shared" si="65"/>
        <v>0</v>
      </c>
      <c r="BS8" s="68"/>
      <c r="BT8" s="21">
        <f t="shared" si="66"/>
        <v>0</v>
      </c>
      <c r="BU8" s="70">
        <f t="shared" si="67"/>
        <v>0</v>
      </c>
      <c r="BV8" s="10">
        <f t="shared" si="68"/>
        <v>1</v>
      </c>
      <c r="BW8" s="5"/>
      <c r="BX8" s="68"/>
      <c r="BY8" s="68"/>
      <c r="BZ8" s="21">
        <f t="shared" si="69"/>
        <v>0</v>
      </c>
      <c r="CA8" s="68"/>
      <c r="CB8" s="21">
        <f t="shared" si="70"/>
        <v>0</v>
      </c>
      <c r="CC8" s="70">
        <f t="shared" si="71"/>
        <v>0</v>
      </c>
      <c r="CD8" s="10">
        <f t="shared" si="72"/>
        <v>1</v>
      </c>
      <c r="CE8" s="5"/>
      <c r="CF8" s="68"/>
      <c r="CG8" s="68"/>
      <c r="CH8" s="21">
        <f t="shared" si="73"/>
        <v>0</v>
      </c>
      <c r="CI8" s="68"/>
      <c r="CJ8" s="21">
        <f t="shared" si="74"/>
        <v>0</v>
      </c>
      <c r="CK8" s="70">
        <f t="shared" si="75"/>
        <v>0</v>
      </c>
      <c r="CL8" s="10">
        <f t="shared" si="76"/>
        <v>1</v>
      </c>
      <c r="CM8" s="5"/>
      <c r="CN8" s="68"/>
      <c r="CO8" s="68"/>
      <c r="CP8" s="21">
        <f t="shared" si="77"/>
        <v>0</v>
      </c>
      <c r="CQ8" s="68"/>
      <c r="CR8" s="21">
        <f t="shared" si="78"/>
        <v>0</v>
      </c>
      <c r="CS8" s="70">
        <f t="shared" si="79"/>
        <v>0</v>
      </c>
      <c r="CT8" s="10">
        <f t="shared" si="80"/>
        <v>1</v>
      </c>
      <c r="CU8" s="5"/>
      <c r="CV8" s="68"/>
      <c r="CW8" s="68"/>
      <c r="CX8" s="21">
        <f t="shared" si="81"/>
        <v>0</v>
      </c>
      <c r="CY8" s="68"/>
      <c r="CZ8" s="21">
        <f t="shared" si="82"/>
        <v>0</v>
      </c>
      <c r="DA8" s="70">
        <f t="shared" si="83"/>
        <v>0</v>
      </c>
      <c r="DB8" s="10">
        <f t="shared" si="84"/>
        <v>1</v>
      </c>
      <c r="DC8" s="7"/>
      <c r="DD8" s="9"/>
      <c r="DE8" s="12">
        <v>5</v>
      </c>
      <c r="DF8" s="12" t="str">
        <v>Ger Clerx</v>
      </c>
      <c r="DG8" s="12">
        <v>68</v>
      </c>
      <c r="DH8" s="12">
        <v>26</v>
      </c>
      <c r="DI8" s="12">
        <v>24260</v>
      </c>
      <c r="DJ8" s="15">
        <v>-67999974</v>
      </c>
      <c r="DK8" s="132">
        <v>-2039975740</v>
      </c>
      <c r="DL8" s="120"/>
      <c r="DM8" s="53" t="str">
        <f t="shared" si="0"/>
        <v>Ger Clerx</v>
      </c>
      <c r="DN8" s="4">
        <f t="shared" si="85"/>
        <v>68</v>
      </c>
      <c r="DO8" s="4">
        <f t="shared" si="1"/>
        <v>26</v>
      </c>
      <c r="DP8" s="4">
        <f t="shared" si="2"/>
        <v>24260</v>
      </c>
      <c r="DQ8" s="113">
        <f t="shared" si="86"/>
        <v>-67999974</v>
      </c>
      <c r="DR8" s="129">
        <f t="shared" si="87"/>
        <v>-2039975740</v>
      </c>
      <c r="DS8" s="131"/>
      <c r="DT8" s="130" t="str">
        <f t="shared" si="3"/>
        <v>Ger Clerx</v>
      </c>
      <c r="DU8" s="59">
        <f t="shared" si="88"/>
        <v>68</v>
      </c>
      <c r="DV8" s="17">
        <f t="shared" si="4"/>
        <v>102</v>
      </c>
      <c r="DW8" s="60">
        <f t="shared" si="5"/>
        <v>10</v>
      </c>
      <c r="DX8" s="60">
        <f t="shared" si="6"/>
        <v>17</v>
      </c>
      <c r="DY8" s="60">
        <f t="shared" si="7"/>
        <v>18</v>
      </c>
      <c r="DZ8" s="60">
        <f t="shared" si="8"/>
        <v>8</v>
      </c>
      <c r="EA8" s="60">
        <f t="shared" si="9"/>
        <v>15</v>
      </c>
      <c r="EB8" s="60">
        <f t="shared" si="10"/>
        <v>34</v>
      </c>
      <c r="EC8" s="60">
        <f t="shared" si="11"/>
        <v>0</v>
      </c>
      <c r="ED8" s="60">
        <f t="shared" si="12"/>
        <v>0</v>
      </c>
      <c r="EE8" s="60">
        <f t="shared" si="13"/>
        <v>0</v>
      </c>
      <c r="EF8" s="60">
        <f t="shared" si="14"/>
        <v>0</v>
      </c>
      <c r="EG8" s="60">
        <f t="shared" si="15"/>
        <v>0</v>
      </c>
      <c r="EH8" s="60">
        <f t="shared" si="16"/>
        <v>0</v>
      </c>
      <c r="EI8" s="60">
        <f t="shared" si="17"/>
        <v>0</v>
      </c>
      <c r="EK8" s="3" t="str">
        <f t="shared" si="18"/>
        <v>Ger Clerx</v>
      </c>
      <c r="EL8" s="1">
        <f t="shared" si="19"/>
        <v>26</v>
      </c>
      <c r="EM8" s="16">
        <f t="shared" si="20"/>
        <v>2</v>
      </c>
      <c r="EN8" s="16">
        <f t="shared" si="21"/>
        <v>5</v>
      </c>
      <c r="EO8" s="16">
        <f t="shared" si="22"/>
        <v>2</v>
      </c>
      <c r="EP8" s="16">
        <f t="shared" si="23"/>
        <v>13</v>
      </c>
      <c r="EQ8" s="16">
        <f t="shared" si="24"/>
        <v>4</v>
      </c>
      <c r="ER8" s="16">
        <f t="shared" si="25"/>
        <v>0</v>
      </c>
      <c r="ES8" s="16">
        <f t="shared" si="26"/>
        <v>0</v>
      </c>
      <c r="ET8" s="16">
        <f t="shared" si="27"/>
        <v>0</v>
      </c>
      <c r="EU8" s="16">
        <f t="shared" si="28"/>
        <v>0</v>
      </c>
      <c r="EV8" s="16">
        <f t="shared" si="29"/>
        <v>0</v>
      </c>
      <c r="EW8" s="16">
        <f t="shared" si="30"/>
        <v>0</v>
      </c>
      <c r="EX8" s="16">
        <f t="shared" si="31"/>
        <v>0</v>
      </c>
      <c r="EY8" s="16">
        <f t="shared" si="32"/>
        <v>0</v>
      </c>
      <c r="FA8" s="3" t="str">
        <f t="shared" si="33"/>
        <v>Ger Clerx</v>
      </c>
      <c r="FB8" s="1">
        <f t="shared" si="89"/>
        <v>24260</v>
      </c>
      <c r="FC8" s="1">
        <f t="shared" si="34"/>
        <v>3620</v>
      </c>
      <c r="FD8" s="1">
        <f t="shared" si="35"/>
        <v>2420</v>
      </c>
      <c r="FE8" s="1">
        <f t="shared" si="90"/>
        <v>3600</v>
      </c>
      <c r="FF8" s="1">
        <f t="shared" si="91"/>
        <v>10000</v>
      </c>
      <c r="FG8" s="1">
        <f t="shared" si="92"/>
        <v>4620</v>
      </c>
      <c r="FH8" s="16">
        <f t="shared" si="93"/>
        <v>0</v>
      </c>
      <c r="FI8" s="16">
        <f t="shared" si="94"/>
        <v>0</v>
      </c>
      <c r="FJ8" s="16">
        <f t="shared" si="95"/>
        <v>0</v>
      </c>
      <c r="FK8" s="16">
        <f t="shared" si="96"/>
        <v>0</v>
      </c>
      <c r="FL8" s="16">
        <f t="shared" si="97"/>
        <v>0</v>
      </c>
      <c r="FM8" s="16">
        <f t="shared" si="98"/>
        <v>0</v>
      </c>
      <c r="FN8" s="16">
        <f t="shared" si="99"/>
        <v>0</v>
      </c>
      <c r="FO8" s="16">
        <f t="shared" si="100"/>
        <v>0</v>
      </c>
      <c r="FR8" s="204" t="str">
        <f>'DMV per. 1'!B8</f>
        <v>Ger Clerx</v>
      </c>
      <c r="FS8" s="1">
        <f t="shared" si="101"/>
        <v>1</v>
      </c>
      <c r="FT8" s="1">
        <f t="shared" si="102"/>
        <v>1</v>
      </c>
      <c r="FU8" s="1">
        <f t="shared" si="103"/>
        <v>1</v>
      </c>
      <c r="FV8" s="1">
        <f t="shared" si="104"/>
        <v>1</v>
      </c>
      <c r="FW8" s="1">
        <f t="shared" si="105"/>
        <v>1</v>
      </c>
      <c r="FX8" s="1">
        <f t="shared" si="106"/>
        <v>1</v>
      </c>
      <c r="FY8" s="1">
        <f t="shared" si="107"/>
        <v>0</v>
      </c>
      <c r="FZ8" s="1">
        <f t="shared" si="108"/>
        <v>0</v>
      </c>
      <c r="GA8" s="1">
        <f t="shared" si="109"/>
        <v>0</v>
      </c>
      <c r="GB8" s="1">
        <f t="shared" si="110"/>
        <v>0</v>
      </c>
      <c r="GC8" s="1">
        <f t="shared" si="111"/>
        <v>0</v>
      </c>
      <c r="GD8" s="1">
        <f t="shared" si="112"/>
        <v>0</v>
      </c>
      <c r="GE8" s="1">
        <f t="shared" si="113"/>
        <v>0</v>
      </c>
      <c r="GF8" s="157">
        <f t="shared" si="114"/>
        <v>6</v>
      </c>
    </row>
    <row r="9" spans="1:188" ht="15.75" x14ac:dyDescent="0.25">
      <c r="A9" s="183">
        <v>6</v>
      </c>
      <c r="B9" s="86" t="str">
        <f>'DMV per. 1'!B9</f>
        <v>Har Hermans</v>
      </c>
      <c r="C9" s="6"/>
      <c r="D9" s="1"/>
      <c r="E9" s="1"/>
      <c r="F9" s="21">
        <v>17</v>
      </c>
      <c r="G9" s="1"/>
      <c r="H9" s="21">
        <v>17</v>
      </c>
      <c r="I9" s="70">
        <f t="shared" si="37"/>
        <v>34</v>
      </c>
      <c r="J9" s="1">
        <f t="shared" si="38"/>
        <v>16</v>
      </c>
      <c r="K9" s="5"/>
      <c r="L9" s="193"/>
      <c r="M9" s="1"/>
      <c r="N9" s="21">
        <v>14</v>
      </c>
      <c r="O9" s="1"/>
      <c r="P9" s="21">
        <v>14</v>
      </c>
      <c r="Q9" s="70">
        <f t="shared" si="39"/>
        <v>28</v>
      </c>
      <c r="R9" s="1">
        <f t="shared" si="40"/>
        <v>16</v>
      </c>
      <c r="S9" s="5"/>
      <c r="T9" s="193"/>
      <c r="U9" s="1"/>
      <c r="V9" s="21">
        <f t="shared" si="41"/>
        <v>14</v>
      </c>
      <c r="W9" s="1"/>
      <c r="X9" s="21">
        <f t="shared" si="42"/>
        <v>14</v>
      </c>
      <c r="Y9" s="70">
        <f t="shared" si="43"/>
        <v>28</v>
      </c>
      <c r="Z9" s="1">
        <f t="shared" si="44"/>
        <v>14</v>
      </c>
      <c r="AA9" s="5"/>
      <c r="AB9" s="214"/>
      <c r="AC9" s="68"/>
      <c r="AD9" s="21">
        <v>18</v>
      </c>
      <c r="AE9" s="68"/>
      <c r="AF9" s="21">
        <v>18</v>
      </c>
      <c r="AG9" s="70">
        <f t="shared" si="47"/>
        <v>36</v>
      </c>
      <c r="AH9" s="1">
        <f t="shared" si="48"/>
        <v>18</v>
      </c>
      <c r="AI9" s="5"/>
      <c r="AJ9" s="214"/>
      <c r="AK9" s="68"/>
      <c r="AL9" s="21">
        <v>17</v>
      </c>
      <c r="AM9" s="68"/>
      <c r="AN9" s="21">
        <v>17</v>
      </c>
      <c r="AO9" s="70">
        <f t="shared" si="51"/>
        <v>34</v>
      </c>
      <c r="AP9" s="1">
        <f t="shared" si="52"/>
        <v>17</v>
      </c>
      <c r="AQ9" s="5"/>
      <c r="AR9" s="242">
        <v>2</v>
      </c>
      <c r="AS9" s="243">
        <v>15</v>
      </c>
      <c r="AT9" s="21">
        <f t="shared" si="53"/>
        <v>1</v>
      </c>
      <c r="AU9" s="243">
        <v>3480</v>
      </c>
      <c r="AV9" s="21">
        <f t="shared" si="54"/>
        <v>9</v>
      </c>
      <c r="AW9" s="70">
        <f t="shared" si="55"/>
        <v>10</v>
      </c>
      <c r="AX9" s="1">
        <f t="shared" si="56"/>
        <v>4</v>
      </c>
      <c r="AY9" s="5"/>
      <c r="AZ9" s="68"/>
      <c r="BA9" s="68"/>
      <c r="BB9" s="21">
        <f t="shared" si="57"/>
        <v>0</v>
      </c>
      <c r="BC9" s="68"/>
      <c r="BD9" s="21">
        <f t="shared" si="58"/>
        <v>0</v>
      </c>
      <c r="BE9" s="70">
        <f t="shared" si="59"/>
        <v>0</v>
      </c>
      <c r="BF9" s="1">
        <f t="shared" si="60"/>
        <v>1</v>
      </c>
      <c r="BG9" s="5"/>
      <c r="BH9" s="68"/>
      <c r="BI9" s="68"/>
      <c r="BJ9" s="21">
        <f t="shared" si="61"/>
        <v>0</v>
      </c>
      <c r="BK9" s="68"/>
      <c r="BL9" s="21">
        <f t="shared" si="62"/>
        <v>0</v>
      </c>
      <c r="BM9" s="70">
        <f t="shared" si="63"/>
        <v>0</v>
      </c>
      <c r="BN9" s="1">
        <f t="shared" si="64"/>
        <v>1</v>
      </c>
      <c r="BO9" s="5"/>
      <c r="BP9" s="68"/>
      <c r="BQ9" s="68"/>
      <c r="BR9" s="21">
        <f t="shared" si="65"/>
        <v>0</v>
      </c>
      <c r="BS9" s="68"/>
      <c r="BT9" s="21">
        <f t="shared" si="66"/>
        <v>0</v>
      </c>
      <c r="BU9" s="70">
        <f t="shared" si="67"/>
        <v>0</v>
      </c>
      <c r="BV9" s="10">
        <f t="shared" si="68"/>
        <v>1</v>
      </c>
      <c r="BW9" s="5"/>
      <c r="BX9" s="68"/>
      <c r="BY9" s="68"/>
      <c r="BZ9" s="21">
        <f t="shared" si="69"/>
        <v>0</v>
      </c>
      <c r="CA9" s="68"/>
      <c r="CB9" s="21">
        <f t="shared" si="70"/>
        <v>0</v>
      </c>
      <c r="CC9" s="70">
        <f t="shared" si="71"/>
        <v>0</v>
      </c>
      <c r="CD9" s="10">
        <f t="shared" si="72"/>
        <v>1</v>
      </c>
      <c r="CE9" s="5"/>
      <c r="CF9" s="68"/>
      <c r="CG9" s="68"/>
      <c r="CH9" s="21">
        <f t="shared" si="73"/>
        <v>0</v>
      </c>
      <c r="CI9" s="68"/>
      <c r="CJ9" s="21">
        <f t="shared" si="74"/>
        <v>0</v>
      </c>
      <c r="CK9" s="70">
        <f t="shared" si="75"/>
        <v>0</v>
      </c>
      <c r="CL9" s="10">
        <f t="shared" si="76"/>
        <v>1</v>
      </c>
      <c r="CM9" s="5"/>
      <c r="CN9" s="68"/>
      <c r="CO9" s="68"/>
      <c r="CP9" s="21">
        <f t="shared" si="77"/>
        <v>0</v>
      </c>
      <c r="CQ9" s="68"/>
      <c r="CR9" s="21">
        <f t="shared" si="78"/>
        <v>0</v>
      </c>
      <c r="CS9" s="70">
        <f t="shared" si="79"/>
        <v>0</v>
      </c>
      <c r="CT9" s="10">
        <f t="shared" si="80"/>
        <v>1</v>
      </c>
      <c r="CU9" s="5"/>
      <c r="CV9" s="68"/>
      <c r="CW9" s="68"/>
      <c r="CX9" s="21">
        <f t="shared" si="81"/>
        <v>0</v>
      </c>
      <c r="CY9" s="68"/>
      <c r="CZ9" s="21">
        <f t="shared" si="82"/>
        <v>0</v>
      </c>
      <c r="DA9" s="70">
        <f t="shared" si="83"/>
        <v>0</v>
      </c>
      <c r="DB9" s="10">
        <f t="shared" si="84"/>
        <v>1</v>
      </c>
      <c r="DC9" s="7"/>
      <c r="DD9" s="9"/>
      <c r="DE9" s="12">
        <v>6</v>
      </c>
      <c r="DF9" s="12" t="str">
        <v>Gé Schoolmeester</v>
      </c>
      <c r="DG9" s="12">
        <v>70</v>
      </c>
      <c r="DH9" s="12">
        <v>29</v>
      </c>
      <c r="DI9" s="12">
        <v>25530</v>
      </c>
      <c r="DJ9" s="15">
        <v>-69999971</v>
      </c>
      <c r="DK9" s="132">
        <v>-2099974470</v>
      </c>
      <c r="DL9" s="120"/>
      <c r="DM9" s="53" t="str">
        <f t="shared" si="0"/>
        <v>Har Hermans</v>
      </c>
      <c r="DN9" s="4">
        <f t="shared" si="85"/>
        <v>134</v>
      </c>
      <c r="DO9" s="4">
        <f t="shared" si="1"/>
        <v>15</v>
      </c>
      <c r="DP9" s="4">
        <f t="shared" si="2"/>
        <v>3480</v>
      </c>
      <c r="DQ9" s="113">
        <f t="shared" si="86"/>
        <v>-133999985</v>
      </c>
      <c r="DR9" s="129">
        <f t="shared" si="87"/>
        <v>-4019996520</v>
      </c>
      <c r="DS9" s="131"/>
      <c r="DT9" s="130" t="str">
        <f t="shared" si="3"/>
        <v>Har Hermans</v>
      </c>
      <c r="DU9" s="59">
        <f t="shared" si="88"/>
        <v>134</v>
      </c>
      <c r="DV9" s="17">
        <f t="shared" si="4"/>
        <v>170</v>
      </c>
      <c r="DW9" s="60">
        <f t="shared" si="5"/>
        <v>34</v>
      </c>
      <c r="DX9" s="60">
        <f t="shared" si="6"/>
        <v>28</v>
      </c>
      <c r="DY9" s="60">
        <f t="shared" si="7"/>
        <v>28</v>
      </c>
      <c r="DZ9" s="60">
        <f t="shared" si="8"/>
        <v>36</v>
      </c>
      <c r="EA9" s="60">
        <f t="shared" si="9"/>
        <v>34</v>
      </c>
      <c r="EB9" s="60">
        <f t="shared" si="10"/>
        <v>10</v>
      </c>
      <c r="EC9" s="60">
        <f t="shared" si="11"/>
        <v>0</v>
      </c>
      <c r="ED9" s="60">
        <f t="shared" si="12"/>
        <v>0</v>
      </c>
      <c r="EE9" s="60">
        <f t="shared" si="13"/>
        <v>0</v>
      </c>
      <c r="EF9" s="60">
        <f t="shared" si="14"/>
        <v>0</v>
      </c>
      <c r="EG9" s="60">
        <f t="shared" si="15"/>
        <v>0</v>
      </c>
      <c r="EH9" s="60">
        <f t="shared" si="16"/>
        <v>0</v>
      </c>
      <c r="EI9" s="60">
        <f t="shared" si="17"/>
        <v>0</v>
      </c>
      <c r="EK9" s="3" t="str">
        <f t="shared" si="18"/>
        <v>Har Hermans</v>
      </c>
      <c r="EL9" s="1">
        <f t="shared" si="19"/>
        <v>15</v>
      </c>
      <c r="EM9" s="16">
        <f t="shared" si="20"/>
        <v>0</v>
      </c>
      <c r="EN9" s="16">
        <f t="shared" si="21"/>
        <v>0</v>
      </c>
      <c r="EO9" s="16">
        <f t="shared" si="22"/>
        <v>0</v>
      </c>
      <c r="EP9" s="16">
        <f t="shared" si="23"/>
        <v>0</v>
      </c>
      <c r="EQ9" s="16">
        <f t="shared" si="24"/>
        <v>0</v>
      </c>
      <c r="ER9" s="16">
        <f t="shared" si="25"/>
        <v>15</v>
      </c>
      <c r="ES9" s="16">
        <f t="shared" si="26"/>
        <v>0</v>
      </c>
      <c r="ET9" s="16">
        <f t="shared" si="27"/>
        <v>0</v>
      </c>
      <c r="EU9" s="16">
        <f t="shared" si="28"/>
        <v>0</v>
      </c>
      <c r="EV9" s="16">
        <f t="shared" si="29"/>
        <v>0</v>
      </c>
      <c r="EW9" s="16">
        <f t="shared" si="30"/>
        <v>0</v>
      </c>
      <c r="EX9" s="16">
        <f t="shared" si="31"/>
        <v>0</v>
      </c>
      <c r="EY9" s="16">
        <f t="shared" si="32"/>
        <v>0</v>
      </c>
      <c r="FA9" s="3" t="str">
        <f t="shared" si="33"/>
        <v>Har Hermans</v>
      </c>
      <c r="FB9" s="1">
        <f t="shared" si="89"/>
        <v>3480</v>
      </c>
      <c r="FC9" s="1">
        <f t="shared" si="34"/>
        <v>0</v>
      </c>
      <c r="FD9" s="1">
        <f t="shared" si="35"/>
        <v>0</v>
      </c>
      <c r="FE9" s="1">
        <f t="shared" si="90"/>
        <v>0</v>
      </c>
      <c r="FF9" s="1">
        <f t="shared" si="91"/>
        <v>0</v>
      </c>
      <c r="FG9" s="1">
        <f t="shared" si="92"/>
        <v>0</v>
      </c>
      <c r="FH9" s="16">
        <f t="shared" si="93"/>
        <v>3480</v>
      </c>
      <c r="FI9" s="16">
        <f t="shared" si="94"/>
        <v>0</v>
      </c>
      <c r="FJ9" s="16">
        <f t="shared" si="95"/>
        <v>0</v>
      </c>
      <c r="FK9" s="16">
        <f t="shared" si="96"/>
        <v>0</v>
      </c>
      <c r="FL9" s="16">
        <f t="shared" si="97"/>
        <v>0</v>
      </c>
      <c r="FM9" s="16">
        <f t="shared" si="98"/>
        <v>0</v>
      </c>
      <c r="FN9" s="16">
        <f t="shared" si="99"/>
        <v>0</v>
      </c>
      <c r="FO9" s="16">
        <f t="shared" si="100"/>
        <v>0</v>
      </c>
      <c r="FR9" s="204" t="str">
        <f>'DMV per. 1'!B9</f>
        <v>Har Hermans</v>
      </c>
      <c r="FS9" s="1">
        <f t="shared" si="101"/>
        <v>0</v>
      </c>
      <c r="FT9" s="1">
        <f t="shared" si="102"/>
        <v>0</v>
      </c>
      <c r="FU9" s="1">
        <f t="shared" si="103"/>
        <v>0</v>
      </c>
      <c r="FV9" s="1">
        <f t="shared" si="104"/>
        <v>0</v>
      </c>
      <c r="FW9" s="1">
        <f t="shared" si="105"/>
        <v>0</v>
      </c>
      <c r="FX9" s="1">
        <f t="shared" si="106"/>
        <v>1</v>
      </c>
      <c r="FY9" s="1">
        <f t="shared" si="107"/>
        <v>0</v>
      </c>
      <c r="FZ9" s="1">
        <f t="shared" si="108"/>
        <v>0</v>
      </c>
      <c r="GA9" s="1">
        <f t="shared" si="109"/>
        <v>0</v>
      </c>
      <c r="GB9" s="1">
        <f t="shared" si="110"/>
        <v>0</v>
      </c>
      <c r="GC9" s="1">
        <f t="shared" si="111"/>
        <v>0</v>
      </c>
      <c r="GD9" s="1">
        <f t="shared" si="112"/>
        <v>0</v>
      </c>
      <c r="GE9" s="1">
        <f t="shared" si="113"/>
        <v>0</v>
      </c>
      <c r="GF9" s="157">
        <f t="shared" si="114"/>
        <v>1</v>
      </c>
    </row>
    <row r="10" spans="1:188" ht="15.75" x14ac:dyDescent="0.25">
      <c r="A10" s="183">
        <v>7</v>
      </c>
      <c r="B10" s="86" t="str">
        <f>'DMV per. 1'!B10</f>
        <v>Hay Niemans</v>
      </c>
      <c r="C10" s="6"/>
      <c r="D10" s="1"/>
      <c r="E10" s="1"/>
      <c r="F10" s="21">
        <v>17</v>
      </c>
      <c r="G10" s="1"/>
      <c r="H10" s="21">
        <v>17</v>
      </c>
      <c r="I10" s="70">
        <f t="shared" si="37"/>
        <v>34</v>
      </c>
      <c r="J10" s="1">
        <f t="shared" si="38"/>
        <v>16</v>
      </c>
      <c r="K10" s="5"/>
      <c r="L10" s="193"/>
      <c r="M10" s="1"/>
      <c r="N10" s="21">
        <v>14</v>
      </c>
      <c r="O10" s="1"/>
      <c r="P10" s="21">
        <v>14</v>
      </c>
      <c r="Q10" s="70">
        <f t="shared" si="39"/>
        <v>28</v>
      </c>
      <c r="R10" s="1">
        <f t="shared" si="40"/>
        <v>16</v>
      </c>
      <c r="S10" s="5"/>
      <c r="T10" s="193"/>
      <c r="U10" s="1"/>
      <c r="V10" s="21">
        <f t="shared" si="41"/>
        <v>14</v>
      </c>
      <c r="W10" s="1"/>
      <c r="X10" s="21">
        <f t="shared" si="42"/>
        <v>14</v>
      </c>
      <c r="Y10" s="70">
        <f t="shared" si="43"/>
        <v>28</v>
      </c>
      <c r="Z10" s="1">
        <f t="shared" si="44"/>
        <v>14</v>
      </c>
      <c r="AA10" s="5"/>
      <c r="AB10" s="214"/>
      <c r="AC10" s="68"/>
      <c r="AD10" s="21">
        <v>18</v>
      </c>
      <c r="AE10" s="68"/>
      <c r="AF10" s="21">
        <v>18</v>
      </c>
      <c r="AG10" s="70">
        <f t="shared" si="47"/>
        <v>36</v>
      </c>
      <c r="AH10" s="1">
        <f t="shared" si="48"/>
        <v>18</v>
      </c>
      <c r="AI10" s="5"/>
      <c r="AJ10" s="214"/>
      <c r="AK10" s="68"/>
      <c r="AL10" s="21">
        <v>17</v>
      </c>
      <c r="AM10" s="68"/>
      <c r="AN10" s="21">
        <v>17</v>
      </c>
      <c r="AO10" s="70">
        <f t="shared" si="51"/>
        <v>34</v>
      </c>
      <c r="AP10" s="1">
        <f t="shared" si="52"/>
        <v>17</v>
      </c>
      <c r="AQ10" s="5"/>
      <c r="AR10" s="244">
        <v>8</v>
      </c>
      <c r="AS10" s="243">
        <v>6</v>
      </c>
      <c r="AT10" s="21">
        <f t="shared" si="53"/>
        <v>7</v>
      </c>
      <c r="AU10" s="243">
        <v>1940</v>
      </c>
      <c r="AV10" s="21">
        <f t="shared" si="54"/>
        <v>15</v>
      </c>
      <c r="AW10" s="70">
        <f t="shared" si="55"/>
        <v>22</v>
      </c>
      <c r="AX10" s="1">
        <f t="shared" si="56"/>
        <v>13</v>
      </c>
      <c r="AY10" s="5"/>
      <c r="AZ10" s="68"/>
      <c r="BA10" s="68"/>
      <c r="BB10" s="21">
        <f t="shared" si="57"/>
        <v>0</v>
      </c>
      <c r="BC10" s="68"/>
      <c r="BD10" s="21">
        <f t="shared" si="58"/>
        <v>0</v>
      </c>
      <c r="BE10" s="70">
        <f t="shared" si="59"/>
        <v>0</v>
      </c>
      <c r="BF10" s="1">
        <f t="shared" si="60"/>
        <v>1</v>
      </c>
      <c r="BG10" s="5"/>
      <c r="BH10" s="68"/>
      <c r="BI10" s="68"/>
      <c r="BJ10" s="21">
        <f t="shared" si="61"/>
        <v>0</v>
      </c>
      <c r="BK10" s="68"/>
      <c r="BL10" s="21">
        <f t="shared" si="62"/>
        <v>0</v>
      </c>
      <c r="BM10" s="70">
        <f t="shared" si="63"/>
        <v>0</v>
      </c>
      <c r="BN10" s="1">
        <f t="shared" si="64"/>
        <v>1</v>
      </c>
      <c r="BO10" s="5"/>
      <c r="BP10" s="68"/>
      <c r="BQ10" s="68"/>
      <c r="BR10" s="21">
        <f t="shared" si="65"/>
        <v>0</v>
      </c>
      <c r="BS10" s="68"/>
      <c r="BT10" s="21">
        <f t="shared" si="66"/>
        <v>0</v>
      </c>
      <c r="BU10" s="70">
        <f t="shared" si="67"/>
        <v>0</v>
      </c>
      <c r="BV10" s="10">
        <f t="shared" si="68"/>
        <v>1</v>
      </c>
      <c r="BW10" s="5"/>
      <c r="BX10" s="68"/>
      <c r="BY10" s="68"/>
      <c r="BZ10" s="21">
        <f t="shared" si="69"/>
        <v>0</v>
      </c>
      <c r="CA10" s="68"/>
      <c r="CB10" s="21">
        <f t="shared" si="70"/>
        <v>0</v>
      </c>
      <c r="CC10" s="70">
        <f t="shared" si="71"/>
        <v>0</v>
      </c>
      <c r="CD10" s="10">
        <f t="shared" si="72"/>
        <v>1</v>
      </c>
      <c r="CE10" s="5"/>
      <c r="CF10" s="68"/>
      <c r="CG10" s="68"/>
      <c r="CH10" s="21">
        <f t="shared" si="73"/>
        <v>0</v>
      </c>
      <c r="CI10" s="68"/>
      <c r="CJ10" s="21">
        <f t="shared" si="74"/>
        <v>0</v>
      </c>
      <c r="CK10" s="70">
        <f t="shared" si="75"/>
        <v>0</v>
      </c>
      <c r="CL10" s="10">
        <f t="shared" si="76"/>
        <v>1</v>
      </c>
      <c r="CM10" s="5"/>
      <c r="CN10" s="68"/>
      <c r="CO10" s="68"/>
      <c r="CP10" s="21">
        <f t="shared" si="77"/>
        <v>0</v>
      </c>
      <c r="CQ10" s="68"/>
      <c r="CR10" s="21">
        <f t="shared" si="78"/>
        <v>0</v>
      </c>
      <c r="CS10" s="70">
        <f t="shared" si="79"/>
        <v>0</v>
      </c>
      <c r="CT10" s="10">
        <f t="shared" si="80"/>
        <v>1</v>
      </c>
      <c r="CU10" s="5"/>
      <c r="CV10" s="68"/>
      <c r="CW10" s="68"/>
      <c r="CX10" s="21">
        <f t="shared" si="81"/>
        <v>0</v>
      </c>
      <c r="CY10" s="68"/>
      <c r="CZ10" s="21">
        <f t="shared" si="82"/>
        <v>0</v>
      </c>
      <c r="DA10" s="70">
        <f t="shared" si="83"/>
        <v>0</v>
      </c>
      <c r="DB10" s="10">
        <f t="shared" si="84"/>
        <v>1</v>
      </c>
      <c r="DC10" s="7"/>
      <c r="DD10" s="9"/>
      <c r="DE10" s="12">
        <v>7</v>
      </c>
      <c r="DF10" s="12" t="str">
        <v>Frans Peeters</v>
      </c>
      <c r="DG10" s="12">
        <v>70</v>
      </c>
      <c r="DH10" s="12">
        <v>25</v>
      </c>
      <c r="DI10" s="12">
        <v>21500</v>
      </c>
      <c r="DJ10" s="15">
        <v>-69999975</v>
      </c>
      <c r="DK10" s="132">
        <v>-2099978500</v>
      </c>
      <c r="DL10" s="120"/>
      <c r="DM10" s="53" t="str">
        <f t="shared" si="0"/>
        <v>Hay Niemans</v>
      </c>
      <c r="DN10" s="4">
        <f t="shared" si="85"/>
        <v>146</v>
      </c>
      <c r="DO10" s="4">
        <f t="shared" si="1"/>
        <v>6</v>
      </c>
      <c r="DP10" s="4">
        <f t="shared" si="2"/>
        <v>1940</v>
      </c>
      <c r="DQ10" s="113">
        <f t="shared" si="86"/>
        <v>-145999994</v>
      </c>
      <c r="DR10" s="129">
        <f t="shared" si="87"/>
        <v>-4379998060</v>
      </c>
      <c r="DS10" s="131"/>
      <c r="DT10" s="130" t="str">
        <f t="shared" si="3"/>
        <v>Hay Niemans</v>
      </c>
      <c r="DU10" s="59">
        <f t="shared" si="88"/>
        <v>146</v>
      </c>
      <c r="DV10" s="17">
        <f t="shared" si="4"/>
        <v>182</v>
      </c>
      <c r="DW10" s="60">
        <f t="shared" si="5"/>
        <v>34</v>
      </c>
      <c r="DX10" s="60">
        <f t="shared" si="6"/>
        <v>28</v>
      </c>
      <c r="DY10" s="60">
        <f t="shared" si="7"/>
        <v>28</v>
      </c>
      <c r="DZ10" s="60">
        <f t="shared" si="8"/>
        <v>36</v>
      </c>
      <c r="EA10" s="60">
        <f t="shared" si="9"/>
        <v>34</v>
      </c>
      <c r="EB10" s="60">
        <f t="shared" si="10"/>
        <v>22</v>
      </c>
      <c r="EC10" s="60">
        <f t="shared" si="11"/>
        <v>0</v>
      </c>
      <c r="ED10" s="60">
        <f t="shared" si="12"/>
        <v>0</v>
      </c>
      <c r="EE10" s="60">
        <f t="shared" si="13"/>
        <v>0</v>
      </c>
      <c r="EF10" s="60">
        <f t="shared" si="14"/>
        <v>0</v>
      </c>
      <c r="EG10" s="60">
        <f t="shared" si="15"/>
        <v>0</v>
      </c>
      <c r="EH10" s="60">
        <f t="shared" si="16"/>
        <v>0</v>
      </c>
      <c r="EI10" s="60">
        <f t="shared" si="17"/>
        <v>0</v>
      </c>
      <c r="EK10" s="3" t="str">
        <f t="shared" si="18"/>
        <v>Hay Niemans</v>
      </c>
      <c r="EL10" s="1">
        <f t="shared" si="19"/>
        <v>6</v>
      </c>
      <c r="EM10" s="16">
        <f t="shared" si="20"/>
        <v>0</v>
      </c>
      <c r="EN10" s="16">
        <f t="shared" si="21"/>
        <v>0</v>
      </c>
      <c r="EO10" s="16">
        <f t="shared" si="22"/>
        <v>0</v>
      </c>
      <c r="EP10" s="16">
        <f t="shared" si="23"/>
        <v>0</v>
      </c>
      <c r="EQ10" s="16">
        <f t="shared" si="24"/>
        <v>0</v>
      </c>
      <c r="ER10" s="16">
        <f t="shared" si="25"/>
        <v>6</v>
      </c>
      <c r="ES10" s="16">
        <f t="shared" si="26"/>
        <v>0</v>
      </c>
      <c r="ET10" s="16">
        <f t="shared" si="27"/>
        <v>0</v>
      </c>
      <c r="EU10" s="16">
        <f t="shared" si="28"/>
        <v>0</v>
      </c>
      <c r="EV10" s="16">
        <f t="shared" si="29"/>
        <v>0</v>
      </c>
      <c r="EW10" s="16">
        <f t="shared" si="30"/>
        <v>0</v>
      </c>
      <c r="EX10" s="16">
        <f t="shared" si="31"/>
        <v>0</v>
      </c>
      <c r="EY10" s="16">
        <f t="shared" si="32"/>
        <v>0</v>
      </c>
      <c r="FA10" s="3" t="str">
        <f t="shared" si="33"/>
        <v>Hay Niemans</v>
      </c>
      <c r="FB10" s="1">
        <f t="shared" si="89"/>
        <v>1940</v>
      </c>
      <c r="FC10" s="1">
        <f t="shared" si="34"/>
        <v>0</v>
      </c>
      <c r="FD10" s="1">
        <f t="shared" si="35"/>
        <v>0</v>
      </c>
      <c r="FE10" s="1">
        <f t="shared" si="90"/>
        <v>0</v>
      </c>
      <c r="FF10" s="1">
        <f t="shared" si="91"/>
        <v>0</v>
      </c>
      <c r="FG10" s="1">
        <f t="shared" si="92"/>
        <v>0</v>
      </c>
      <c r="FH10" s="16">
        <f t="shared" si="93"/>
        <v>1940</v>
      </c>
      <c r="FI10" s="16">
        <f t="shared" si="94"/>
        <v>0</v>
      </c>
      <c r="FJ10" s="16">
        <f t="shared" si="95"/>
        <v>0</v>
      </c>
      <c r="FK10" s="16">
        <f t="shared" si="96"/>
        <v>0</v>
      </c>
      <c r="FL10" s="16">
        <f t="shared" si="97"/>
        <v>0</v>
      </c>
      <c r="FM10" s="16">
        <f t="shared" si="98"/>
        <v>0</v>
      </c>
      <c r="FN10" s="16">
        <f t="shared" si="99"/>
        <v>0</v>
      </c>
      <c r="FO10" s="16">
        <f t="shared" si="100"/>
        <v>0</v>
      </c>
      <c r="FR10" s="204" t="str">
        <f>'DMV per. 1'!B10</f>
        <v>Hay Niemans</v>
      </c>
      <c r="FS10" s="1">
        <f t="shared" si="101"/>
        <v>0</v>
      </c>
      <c r="FT10" s="1">
        <f t="shared" si="102"/>
        <v>0</v>
      </c>
      <c r="FU10" s="1">
        <f t="shared" si="103"/>
        <v>0</v>
      </c>
      <c r="FV10" s="1">
        <f t="shared" si="104"/>
        <v>0</v>
      </c>
      <c r="FW10" s="1">
        <f t="shared" si="105"/>
        <v>0</v>
      </c>
      <c r="FX10" s="1">
        <f t="shared" si="106"/>
        <v>1</v>
      </c>
      <c r="FY10" s="1">
        <f t="shared" si="107"/>
        <v>0</v>
      </c>
      <c r="FZ10" s="1">
        <f t="shared" si="108"/>
        <v>0</v>
      </c>
      <c r="GA10" s="1">
        <f t="shared" si="109"/>
        <v>0</v>
      </c>
      <c r="GB10" s="1">
        <f t="shared" si="110"/>
        <v>0</v>
      </c>
      <c r="GC10" s="1">
        <f t="shared" si="111"/>
        <v>0</v>
      </c>
      <c r="GD10" s="1">
        <f t="shared" si="112"/>
        <v>0</v>
      </c>
      <c r="GE10" s="1">
        <f t="shared" si="113"/>
        <v>0</v>
      </c>
      <c r="GF10" s="157">
        <f t="shared" si="114"/>
        <v>1</v>
      </c>
    </row>
    <row r="11" spans="1:188" ht="15.75" x14ac:dyDescent="0.25">
      <c r="A11" s="183">
        <v>8</v>
      </c>
      <c r="B11" s="86" t="str">
        <f>'DMV per. 1'!B11</f>
        <v>Henk Fleuren</v>
      </c>
      <c r="C11" s="6"/>
      <c r="D11" s="1"/>
      <c r="E11" s="1"/>
      <c r="F11" s="21">
        <v>17</v>
      </c>
      <c r="G11" s="1"/>
      <c r="H11" s="21">
        <v>17</v>
      </c>
      <c r="I11" s="70">
        <f t="shared" si="37"/>
        <v>34</v>
      </c>
      <c r="J11" s="1">
        <f t="shared" si="38"/>
        <v>16</v>
      </c>
      <c r="K11" s="5"/>
      <c r="L11" s="193"/>
      <c r="M11" s="1"/>
      <c r="N11" s="21">
        <v>14</v>
      </c>
      <c r="O11" s="1"/>
      <c r="P11" s="21">
        <v>14</v>
      </c>
      <c r="Q11" s="70">
        <f t="shared" si="39"/>
        <v>28</v>
      </c>
      <c r="R11" s="1">
        <f t="shared" si="40"/>
        <v>16</v>
      </c>
      <c r="S11" s="5"/>
      <c r="T11" s="193"/>
      <c r="U11" s="1"/>
      <c r="V11" s="21">
        <f t="shared" si="41"/>
        <v>14</v>
      </c>
      <c r="W11" s="1"/>
      <c r="X11" s="21">
        <f t="shared" si="42"/>
        <v>14</v>
      </c>
      <c r="Y11" s="70">
        <f t="shared" si="43"/>
        <v>28</v>
      </c>
      <c r="Z11" s="1">
        <f t="shared" si="44"/>
        <v>14</v>
      </c>
      <c r="AA11" s="5"/>
      <c r="AB11" s="214">
        <v>14</v>
      </c>
      <c r="AC11" s="68">
        <v>5</v>
      </c>
      <c r="AD11" s="21">
        <f t="shared" si="45"/>
        <v>15</v>
      </c>
      <c r="AE11" s="68">
        <v>5000</v>
      </c>
      <c r="AF11" s="21">
        <f t="shared" si="46"/>
        <v>11</v>
      </c>
      <c r="AG11" s="70">
        <f t="shared" si="47"/>
        <v>26</v>
      </c>
      <c r="AH11" s="1">
        <f t="shared" si="48"/>
        <v>14</v>
      </c>
      <c r="AI11" s="5"/>
      <c r="AJ11" s="214"/>
      <c r="AK11" s="68"/>
      <c r="AL11" s="21">
        <v>17</v>
      </c>
      <c r="AM11" s="68"/>
      <c r="AN11" s="21">
        <v>17</v>
      </c>
      <c r="AO11" s="70">
        <f t="shared" si="51"/>
        <v>34</v>
      </c>
      <c r="AP11" s="1">
        <f t="shared" si="52"/>
        <v>17</v>
      </c>
      <c r="AQ11" s="5"/>
      <c r="AR11" s="242">
        <v>1</v>
      </c>
      <c r="AS11" s="243">
        <v>13</v>
      </c>
      <c r="AT11" s="21">
        <f t="shared" si="53"/>
        <v>2</v>
      </c>
      <c r="AU11" s="243">
        <v>2080</v>
      </c>
      <c r="AV11" s="21">
        <f t="shared" si="54"/>
        <v>11</v>
      </c>
      <c r="AW11" s="70">
        <f t="shared" si="55"/>
        <v>13</v>
      </c>
      <c r="AX11" s="1">
        <f t="shared" si="56"/>
        <v>5</v>
      </c>
      <c r="AY11" s="5"/>
      <c r="AZ11" s="68"/>
      <c r="BA11" s="68"/>
      <c r="BB11" s="21">
        <f t="shared" si="57"/>
        <v>0</v>
      </c>
      <c r="BC11" s="68"/>
      <c r="BD11" s="21">
        <f t="shared" si="58"/>
        <v>0</v>
      </c>
      <c r="BE11" s="70">
        <f t="shared" si="59"/>
        <v>0</v>
      </c>
      <c r="BF11" s="1">
        <f t="shared" si="60"/>
        <v>1</v>
      </c>
      <c r="BG11" s="5"/>
      <c r="BH11" s="68"/>
      <c r="BI11" s="68"/>
      <c r="BJ11" s="21">
        <f t="shared" si="61"/>
        <v>0</v>
      </c>
      <c r="BK11" s="68"/>
      <c r="BL11" s="21">
        <f t="shared" si="62"/>
        <v>0</v>
      </c>
      <c r="BM11" s="70">
        <f t="shared" si="63"/>
        <v>0</v>
      </c>
      <c r="BN11" s="1">
        <f t="shared" si="64"/>
        <v>1</v>
      </c>
      <c r="BO11" s="5"/>
      <c r="BP11" s="68"/>
      <c r="BQ11" s="68"/>
      <c r="BR11" s="21">
        <f t="shared" si="65"/>
        <v>0</v>
      </c>
      <c r="BS11" s="68"/>
      <c r="BT11" s="21">
        <f t="shared" si="66"/>
        <v>0</v>
      </c>
      <c r="BU11" s="70">
        <f t="shared" si="67"/>
        <v>0</v>
      </c>
      <c r="BV11" s="10">
        <f t="shared" si="68"/>
        <v>1</v>
      </c>
      <c r="BW11" s="5"/>
      <c r="BX11" s="68"/>
      <c r="BY11" s="68"/>
      <c r="BZ11" s="21">
        <f t="shared" si="69"/>
        <v>0</v>
      </c>
      <c r="CA11" s="68"/>
      <c r="CB11" s="21">
        <f t="shared" si="70"/>
        <v>0</v>
      </c>
      <c r="CC11" s="70">
        <f t="shared" si="71"/>
        <v>0</v>
      </c>
      <c r="CD11" s="10">
        <f t="shared" si="72"/>
        <v>1</v>
      </c>
      <c r="CE11" s="5"/>
      <c r="CF11" s="68"/>
      <c r="CG11" s="68"/>
      <c r="CH11" s="21">
        <f t="shared" si="73"/>
        <v>0</v>
      </c>
      <c r="CI11" s="68"/>
      <c r="CJ11" s="21">
        <f t="shared" si="74"/>
        <v>0</v>
      </c>
      <c r="CK11" s="70">
        <f t="shared" si="75"/>
        <v>0</v>
      </c>
      <c r="CL11" s="10">
        <f t="shared" si="76"/>
        <v>1</v>
      </c>
      <c r="CM11" s="5"/>
      <c r="CN11" s="68"/>
      <c r="CO11" s="68"/>
      <c r="CP11" s="21">
        <f t="shared" si="77"/>
        <v>0</v>
      </c>
      <c r="CQ11" s="68"/>
      <c r="CR11" s="21">
        <f t="shared" si="78"/>
        <v>0</v>
      </c>
      <c r="CS11" s="70">
        <f t="shared" si="79"/>
        <v>0</v>
      </c>
      <c r="CT11" s="10">
        <f t="shared" si="80"/>
        <v>1</v>
      </c>
      <c r="CU11" s="5"/>
      <c r="CV11" s="68"/>
      <c r="CW11" s="68"/>
      <c r="CX11" s="21">
        <f t="shared" si="81"/>
        <v>0</v>
      </c>
      <c r="CY11" s="68"/>
      <c r="CZ11" s="21">
        <f t="shared" si="82"/>
        <v>0</v>
      </c>
      <c r="DA11" s="70">
        <f t="shared" si="83"/>
        <v>0</v>
      </c>
      <c r="DB11" s="10">
        <f t="shared" si="84"/>
        <v>1</v>
      </c>
      <c r="DC11" s="7"/>
      <c r="DD11" s="9"/>
      <c r="DE11" s="12">
        <v>8</v>
      </c>
      <c r="DF11" s="12" t="str">
        <v>Ton Nelissen</v>
      </c>
      <c r="DG11" s="12">
        <v>74</v>
      </c>
      <c r="DH11" s="12">
        <v>20</v>
      </c>
      <c r="DI11" s="12">
        <v>30230</v>
      </c>
      <c r="DJ11" s="15">
        <v>-73999980</v>
      </c>
      <c r="DK11" s="132">
        <v>-2219969770</v>
      </c>
      <c r="DL11" s="120"/>
      <c r="DM11" s="53" t="str">
        <f t="shared" si="0"/>
        <v>Henk Fleuren</v>
      </c>
      <c r="DN11" s="4">
        <f t="shared" si="85"/>
        <v>129</v>
      </c>
      <c r="DO11" s="4">
        <f t="shared" si="1"/>
        <v>18</v>
      </c>
      <c r="DP11" s="4">
        <f t="shared" si="2"/>
        <v>7080</v>
      </c>
      <c r="DQ11" s="113">
        <f t="shared" si="86"/>
        <v>-128999982</v>
      </c>
      <c r="DR11" s="129">
        <f t="shared" si="87"/>
        <v>-3869992920</v>
      </c>
      <c r="DS11" s="131"/>
      <c r="DT11" s="130" t="str">
        <f t="shared" si="3"/>
        <v>Henk Fleuren</v>
      </c>
      <c r="DU11" s="59">
        <f t="shared" si="88"/>
        <v>129</v>
      </c>
      <c r="DV11" s="17">
        <f t="shared" si="4"/>
        <v>163</v>
      </c>
      <c r="DW11" s="60">
        <f t="shared" si="5"/>
        <v>34</v>
      </c>
      <c r="DX11" s="60">
        <f t="shared" si="6"/>
        <v>28</v>
      </c>
      <c r="DY11" s="60">
        <f t="shared" si="7"/>
        <v>28</v>
      </c>
      <c r="DZ11" s="60">
        <f t="shared" si="8"/>
        <v>26</v>
      </c>
      <c r="EA11" s="60">
        <f t="shared" si="9"/>
        <v>34</v>
      </c>
      <c r="EB11" s="60">
        <f t="shared" si="10"/>
        <v>13</v>
      </c>
      <c r="EC11" s="60">
        <f t="shared" si="11"/>
        <v>0</v>
      </c>
      <c r="ED11" s="60">
        <f t="shared" si="12"/>
        <v>0</v>
      </c>
      <c r="EE11" s="60">
        <f t="shared" si="13"/>
        <v>0</v>
      </c>
      <c r="EF11" s="60">
        <f t="shared" si="14"/>
        <v>0</v>
      </c>
      <c r="EG11" s="60">
        <f t="shared" si="15"/>
        <v>0</v>
      </c>
      <c r="EH11" s="60">
        <f t="shared" si="16"/>
        <v>0</v>
      </c>
      <c r="EI11" s="60">
        <f t="shared" si="17"/>
        <v>0</v>
      </c>
      <c r="EK11" s="3" t="str">
        <f t="shared" si="18"/>
        <v>Henk Fleuren</v>
      </c>
      <c r="EL11" s="1">
        <f t="shared" si="19"/>
        <v>18</v>
      </c>
      <c r="EM11" s="16">
        <f t="shared" si="20"/>
        <v>0</v>
      </c>
      <c r="EN11" s="16">
        <f t="shared" si="21"/>
        <v>0</v>
      </c>
      <c r="EO11" s="16">
        <f t="shared" si="22"/>
        <v>0</v>
      </c>
      <c r="EP11" s="16">
        <f t="shared" si="23"/>
        <v>5</v>
      </c>
      <c r="EQ11" s="16">
        <f t="shared" si="24"/>
        <v>0</v>
      </c>
      <c r="ER11" s="16">
        <f t="shared" si="25"/>
        <v>13</v>
      </c>
      <c r="ES11" s="16">
        <f t="shared" si="26"/>
        <v>0</v>
      </c>
      <c r="ET11" s="16">
        <f t="shared" si="27"/>
        <v>0</v>
      </c>
      <c r="EU11" s="16">
        <f t="shared" si="28"/>
        <v>0</v>
      </c>
      <c r="EV11" s="16">
        <f t="shared" si="29"/>
        <v>0</v>
      </c>
      <c r="EW11" s="16">
        <f t="shared" si="30"/>
        <v>0</v>
      </c>
      <c r="EX11" s="16">
        <f t="shared" si="31"/>
        <v>0</v>
      </c>
      <c r="EY11" s="16">
        <f t="shared" si="32"/>
        <v>0</v>
      </c>
      <c r="FA11" s="3" t="str">
        <f t="shared" si="33"/>
        <v>Henk Fleuren</v>
      </c>
      <c r="FB11" s="1">
        <f t="shared" si="89"/>
        <v>7080</v>
      </c>
      <c r="FC11" s="1">
        <f t="shared" si="34"/>
        <v>0</v>
      </c>
      <c r="FD11" s="1">
        <f t="shared" si="35"/>
        <v>0</v>
      </c>
      <c r="FE11" s="1">
        <f t="shared" si="90"/>
        <v>0</v>
      </c>
      <c r="FF11" s="1">
        <f t="shared" si="91"/>
        <v>5000</v>
      </c>
      <c r="FG11" s="1">
        <f t="shared" si="92"/>
        <v>0</v>
      </c>
      <c r="FH11" s="16">
        <f t="shared" si="93"/>
        <v>2080</v>
      </c>
      <c r="FI11" s="16">
        <f t="shared" si="94"/>
        <v>0</v>
      </c>
      <c r="FJ11" s="16">
        <f t="shared" si="95"/>
        <v>0</v>
      </c>
      <c r="FK11" s="16">
        <f t="shared" si="96"/>
        <v>0</v>
      </c>
      <c r="FL11" s="16">
        <f t="shared" si="97"/>
        <v>0</v>
      </c>
      <c r="FM11" s="16">
        <f t="shared" si="98"/>
        <v>0</v>
      </c>
      <c r="FN11" s="16">
        <f t="shared" si="99"/>
        <v>0</v>
      </c>
      <c r="FO11" s="16">
        <f t="shared" si="100"/>
        <v>0</v>
      </c>
      <c r="FR11" s="204" t="str">
        <f>'DMV per. 1'!B11</f>
        <v>Henk Fleuren</v>
      </c>
      <c r="FS11" s="1">
        <f t="shared" si="101"/>
        <v>0</v>
      </c>
      <c r="FT11" s="1">
        <f t="shared" si="102"/>
        <v>0</v>
      </c>
      <c r="FU11" s="1">
        <f t="shared" si="103"/>
        <v>0</v>
      </c>
      <c r="FV11" s="1">
        <f t="shared" si="104"/>
        <v>1</v>
      </c>
      <c r="FW11" s="1">
        <f t="shared" si="105"/>
        <v>0</v>
      </c>
      <c r="FX11" s="1">
        <f t="shared" si="106"/>
        <v>1</v>
      </c>
      <c r="FY11" s="1">
        <f t="shared" si="107"/>
        <v>0</v>
      </c>
      <c r="FZ11" s="1">
        <f t="shared" si="108"/>
        <v>0</v>
      </c>
      <c r="GA11" s="1">
        <f t="shared" si="109"/>
        <v>0</v>
      </c>
      <c r="GB11" s="1">
        <f t="shared" si="110"/>
        <v>0</v>
      </c>
      <c r="GC11" s="1">
        <f t="shared" si="111"/>
        <v>0</v>
      </c>
      <c r="GD11" s="1">
        <f t="shared" si="112"/>
        <v>0</v>
      </c>
      <c r="GE11" s="1">
        <f t="shared" si="113"/>
        <v>0</v>
      </c>
      <c r="GF11" s="157">
        <f t="shared" si="114"/>
        <v>2</v>
      </c>
    </row>
    <row r="12" spans="1:188" ht="15.75" x14ac:dyDescent="0.25">
      <c r="A12" s="183">
        <v>9</v>
      </c>
      <c r="B12" s="86" t="str">
        <f>'DMV per. 1'!B12</f>
        <v>Jack Smeets</v>
      </c>
      <c r="C12" s="6"/>
      <c r="D12" s="1">
        <v>13</v>
      </c>
      <c r="E12" s="1">
        <v>2</v>
      </c>
      <c r="F12" s="21">
        <v>4</v>
      </c>
      <c r="G12" s="1">
        <v>5390</v>
      </c>
      <c r="H12" s="21">
        <v>5</v>
      </c>
      <c r="I12" s="70">
        <f t="shared" si="37"/>
        <v>9</v>
      </c>
      <c r="J12" s="1">
        <f t="shared" si="38"/>
        <v>3</v>
      </c>
      <c r="K12" s="5"/>
      <c r="L12" s="193">
        <v>4</v>
      </c>
      <c r="M12" s="1">
        <v>2</v>
      </c>
      <c r="N12" s="21">
        <f t="shared" si="115"/>
        <v>12</v>
      </c>
      <c r="O12" s="1">
        <v>3180</v>
      </c>
      <c r="P12" s="21">
        <f t="shared" si="116"/>
        <v>8</v>
      </c>
      <c r="Q12" s="70">
        <f t="shared" si="39"/>
        <v>20</v>
      </c>
      <c r="R12" s="1">
        <f t="shared" si="40"/>
        <v>12</v>
      </c>
      <c r="S12" s="5"/>
      <c r="T12" s="192">
        <v>27</v>
      </c>
      <c r="U12" s="1">
        <v>5</v>
      </c>
      <c r="V12" s="21">
        <f t="shared" si="41"/>
        <v>8</v>
      </c>
      <c r="W12" s="1">
        <v>7840</v>
      </c>
      <c r="X12" s="21">
        <f t="shared" si="42"/>
        <v>1</v>
      </c>
      <c r="Y12" s="70">
        <f t="shared" si="43"/>
        <v>9</v>
      </c>
      <c r="Z12" s="1">
        <f t="shared" si="44"/>
        <v>4</v>
      </c>
      <c r="AA12" s="5"/>
      <c r="AB12" s="214">
        <v>26</v>
      </c>
      <c r="AC12" s="68">
        <v>14</v>
      </c>
      <c r="AD12" s="21">
        <f t="shared" si="45"/>
        <v>5</v>
      </c>
      <c r="AE12" s="68">
        <v>6060</v>
      </c>
      <c r="AF12" s="21">
        <f t="shared" si="46"/>
        <v>6</v>
      </c>
      <c r="AG12" s="70">
        <f t="shared" si="47"/>
        <v>11</v>
      </c>
      <c r="AH12" s="1">
        <f t="shared" si="48"/>
        <v>6</v>
      </c>
      <c r="AI12" s="5"/>
      <c r="AJ12" s="214"/>
      <c r="AK12" s="68"/>
      <c r="AL12" s="21">
        <v>17</v>
      </c>
      <c r="AM12" s="68"/>
      <c r="AN12" s="21">
        <v>17</v>
      </c>
      <c r="AO12" s="70">
        <f t="shared" si="51"/>
        <v>34</v>
      </c>
      <c r="AP12" s="1">
        <f t="shared" si="52"/>
        <v>17</v>
      </c>
      <c r="AQ12" s="5"/>
      <c r="AR12" s="244"/>
      <c r="AS12" s="243"/>
      <c r="AT12" s="21">
        <f t="shared" si="53"/>
        <v>17</v>
      </c>
      <c r="AU12" s="243"/>
      <c r="AV12" s="21">
        <f t="shared" si="54"/>
        <v>17</v>
      </c>
      <c r="AW12" s="70">
        <f t="shared" si="55"/>
        <v>34</v>
      </c>
      <c r="AX12" s="1">
        <f t="shared" si="56"/>
        <v>17</v>
      </c>
      <c r="AY12" s="5"/>
      <c r="AZ12" s="68"/>
      <c r="BA12" s="68"/>
      <c r="BB12" s="21">
        <f t="shared" si="57"/>
        <v>0</v>
      </c>
      <c r="BC12" s="68"/>
      <c r="BD12" s="21">
        <f t="shared" si="58"/>
        <v>0</v>
      </c>
      <c r="BE12" s="70">
        <f t="shared" si="59"/>
        <v>0</v>
      </c>
      <c r="BF12" s="1">
        <f t="shared" si="60"/>
        <v>1</v>
      </c>
      <c r="BG12" s="5"/>
      <c r="BH12" s="68"/>
      <c r="BI12" s="68"/>
      <c r="BJ12" s="21">
        <f t="shared" si="61"/>
        <v>0</v>
      </c>
      <c r="BK12" s="68"/>
      <c r="BL12" s="21">
        <f t="shared" si="62"/>
        <v>0</v>
      </c>
      <c r="BM12" s="70">
        <f t="shared" si="63"/>
        <v>0</v>
      </c>
      <c r="BN12" s="1">
        <f t="shared" si="64"/>
        <v>1</v>
      </c>
      <c r="BO12" s="5"/>
      <c r="BP12" s="68"/>
      <c r="BQ12" s="68"/>
      <c r="BR12" s="21">
        <f t="shared" si="65"/>
        <v>0</v>
      </c>
      <c r="BS12" s="68"/>
      <c r="BT12" s="21">
        <f t="shared" si="66"/>
        <v>0</v>
      </c>
      <c r="BU12" s="70">
        <f t="shared" si="67"/>
        <v>0</v>
      </c>
      <c r="BV12" s="10">
        <f t="shared" si="68"/>
        <v>1</v>
      </c>
      <c r="BW12" s="5"/>
      <c r="BX12" s="68"/>
      <c r="BY12" s="68"/>
      <c r="BZ12" s="21">
        <f t="shared" si="69"/>
        <v>0</v>
      </c>
      <c r="CA12" s="68"/>
      <c r="CB12" s="21">
        <f t="shared" si="70"/>
        <v>0</v>
      </c>
      <c r="CC12" s="70">
        <f t="shared" si="71"/>
        <v>0</v>
      </c>
      <c r="CD12" s="10">
        <f t="shared" si="72"/>
        <v>1</v>
      </c>
      <c r="CE12" s="5"/>
      <c r="CF12" s="68"/>
      <c r="CG12" s="68"/>
      <c r="CH12" s="21">
        <f t="shared" si="73"/>
        <v>0</v>
      </c>
      <c r="CI12" s="68"/>
      <c r="CJ12" s="21">
        <f t="shared" si="74"/>
        <v>0</v>
      </c>
      <c r="CK12" s="70">
        <f t="shared" si="75"/>
        <v>0</v>
      </c>
      <c r="CL12" s="10">
        <f t="shared" si="76"/>
        <v>1</v>
      </c>
      <c r="CM12" s="5"/>
      <c r="CN12" s="68"/>
      <c r="CO12" s="68"/>
      <c r="CP12" s="21">
        <f t="shared" si="77"/>
        <v>0</v>
      </c>
      <c r="CQ12" s="68"/>
      <c r="CR12" s="21">
        <f t="shared" si="78"/>
        <v>0</v>
      </c>
      <c r="CS12" s="70">
        <f t="shared" si="79"/>
        <v>0</v>
      </c>
      <c r="CT12" s="10">
        <f t="shared" si="80"/>
        <v>1</v>
      </c>
      <c r="CU12" s="5"/>
      <c r="CV12" s="68"/>
      <c r="CW12" s="68"/>
      <c r="CX12" s="21">
        <f t="shared" si="81"/>
        <v>0</v>
      </c>
      <c r="CY12" s="68"/>
      <c r="CZ12" s="21">
        <f t="shared" si="82"/>
        <v>0</v>
      </c>
      <c r="DA12" s="70">
        <f t="shared" si="83"/>
        <v>0</v>
      </c>
      <c r="DB12" s="10">
        <f t="shared" si="84"/>
        <v>1</v>
      </c>
      <c r="DC12" s="7"/>
      <c r="DD12" s="9"/>
      <c r="DE12" s="12">
        <v>9</v>
      </c>
      <c r="DF12" s="12" t="str">
        <v>Mart o/h Roodt</v>
      </c>
      <c r="DG12" s="12">
        <v>80</v>
      </c>
      <c r="DH12" s="12">
        <v>33</v>
      </c>
      <c r="DI12" s="12">
        <v>16800</v>
      </c>
      <c r="DJ12" s="15">
        <v>-79999967</v>
      </c>
      <c r="DK12" s="132">
        <v>-2399983200</v>
      </c>
      <c r="DL12" s="120"/>
      <c r="DM12" s="53" t="str">
        <f t="shared" si="0"/>
        <v>Jack Smeets</v>
      </c>
      <c r="DN12" s="4">
        <f t="shared" si="85"/>
        <v>83</v>
      </c>
      <c r="DO12" s="4">
        <f t="shared" si="1"/>
        <v>23</v>
      </c>
      <c r="DP12" s="4">
        <f t="shared" si="2"/>
        <v>22470</v>
      </c>
      <c r="DQ12" s="113">
        <f t="shared" si="86"/>
        <v>-82999977</v>
      </c>
      <c r="DR12" s="129">
        <f t="shared" si="87"/>
        <v>-2489977530</v>
      </c>
      <c r="DS12" s="131"/>
      <c r="DT12" s="130" t="str">
        <f t="shared" si="3"/>
        <v>Jack Smeets</v>
      </c>
      <c r="DU12" s="59">
        <f t="shared" si="88"/>
        <v>83</v>
      </c>
      <c r="DV12" s="17">
        <f t="shared" si="4"/>
        <v>117</v>
      </c>
      <c r="DW12" s="60">
        <f t="shared" si="5"/>
        <v>9</v>
      </c>
      <c r="DX12" s="60">
        <f t="shared" si="6"/>
        <v>20</v>
      </c>
      <c r="DY12" s="60">
        <f t="shared" si="7"/>
        <v>9</v>
      </c>
      <c r="DZ12" s="60">
        <f t="shared" si="8"/>
        <v>11</v>
      </c>
      <c r="EA12" s="60">
        <f t="shared" si="9"/>
        <v>34</v>
      </c>
      <c r="EB12" s="60">
        <f t="shared" si="10"/>
        <v>34</v>
      </c>
      <c r="EC12" s="60">
        <f t="shared" si="11"/>
        <v>0</v>
      </c>
      <c r="ED12" s="60">
        <f t="shared" si="12"/>
        <v>0</v>
      </c>
      <c r="EE12" s="60">
        <f t="shared" si="13"/>
        <v>0</v>
      </c>
      <c r="EF12" s="60">
        <f t="shared" si="14"/>
        <v>0</v>
      </c>
      <c r="EG12" s="60">
        <f t="shared" si="15"/>
        <v>0</v>
      </c>
      <c r="EH12" s="60">
        <f t="shared" si="16"/>
        <v>0</v>
      </c>
      <c r="EI12" s="60">
        <f t="shared" si="17"/>
        <v>0</v>
      </c>
      <c r="EK12" s="3" t="str">
        <f t="shared" si="18"/>
        <v>Jack Smeets</v>
      </c>
      <c r="EL12" s="1">
        <f t="shared" si="19"/>
        <v>23</v>
      </c>
      <c r="EM12" s="16">
        <f t="shared" si="20"/>
        <v>2</v>
      </c>
      <c r="EN12" s="16">
        <f t="shared" si="21"/>
        <v>2</v>
      </c>
      <c r="EO12" s="16">
        <f t="shared" si="22"/>
        <v>5</v>
      </c>
      <c r="EP12" s="16">
        <f t="shared" si="23"/>
        <v>14</v>
      </c>
      <c r="EQ12" s="16">
        <f t="shared" si="24"/>
        <v>0</v>
      </c>
      <c r="ER12" s="16">
        <f t="shared" si="25"/>
        <v>0</v>
      </c>
      <c r="ES12" s="16">
        <f t="shared" si="26"/>
        <v>0</v>
      </c>
      <c r="ET12" s="16">
        <f t="shared" si="27"/>
        <v>0</v>
      </c>
      <c r="EU12" s="16">
        <f t="shared" si="28"/>
        <v>0</v>
      </c>
      <c r="EV12" s="16">
        <f t="shared" si="29"/>
        <v>0</v>
      </c>
      <c r="EW12" s="16">
        <f t="shared" si="30"/>
        <v>0</v>
      </c>
      <c r="EX12" s="16">
        <f t="shared" si="31"/>
        <v>0</v>
      </c>
      <c r="EY12" s="16">
        <f t="shared" si="32"/>
        <v>0</v>
      </c>
      <c r="FA12" s="3" t="str">
        <f t="shared" si="33"/>
        <v>Jack Smeets</v>
      </c>
      <c r="FB12" s="1">
        <f t="shared" si="89"/>
        <v>22470</v>
      </c>
      <c r="FC12" s="1">
        <f t="shared" si="34"/>
        <v>5390</v>
      </c>
      <c r="FD12" s="1">
        <f t="shared" si="35"/>
        <v>3180</v>
      </c>
      <c r="FE12" s="1">
        <f t="shared" si="90"/>
        <v>7840</v>
      </c>
      <c r="FF12" s="1">
        <f t="shared" si="91"/>
        <v>6060</v>
      </c>
      <c r="FG12" s="1">
        <f t="shared" si="92"/>
        <v>0</v>
      </c>
      <c r="FH12" s="16">
        <f t="shared" si="93"/>
        <v>0</v>
      </c>
      <c r="FI12" s="16">
        <f t="shared" si="94"/>
        <v>0</v>
      </c>
      <c r="FJ12" s="16">
        <f t="shared" si="95"/>
        <v>0</v>
      </c>
      <c r="FK12" s="16">
        <f t="shared" si="96"/>
        <v>0</v>
      </c>
      <c r="FL12" s="16">
        <f t="shared" si="97"/>
        <v>0</v>
      </c>
      <c r="FM12" s="16">
        <f t="shared" si="98"/>
        <v>0</v>
      </c>
      <c r="FN12" s="16">
        <f t="shared" si="99"/>
        <v>0</v>
      </c>
      <c r="FO12" s="16">
        <f t="shared" si="100"/>
        <v>0</v>
      </c>
      <c r="FR12" s="204" t="str">
        <f>'DMV per. 1'!B12</f>
        <v>Jack Smeets</v>
      </c>
      <c r="FS12" s="1">
        <f t="shared" si="101"/>
        <v>1</v>
      </c>
      <c r="FT12" s="1">
        <f t="shared" si="102"/>
        <v>1</v>
      </c>
      <c r="FU12" s="1">
        <f t="shared" si="103"/>
        <v>1</v>
      </c>
      <c r="FV12" s="1">
        <f t="shared" si="104"/>
        <v>1</v>
      </c>
      <c r="FW12" s="1">
        <f t="shared" si="105"/>
        <v>0</v>
      </c>
      <c r="FX12" s="1">
        <f t="shared" si="106"/>
        <v>0</v>
      </c>
      <c r="FY12" s="1">
        <f t="shared" si="107"/>
        <v>0</v>
      </c>
      <c r="FZ12" s="1">
        <f t="shared" si="108"/>
        <v>0</v>
      </c>
      <c r="GA12" s="1">
        <f t="shared" si="109"/>
        <v>0</v>
      </c>
      <c r="GB12" s="1">
        <f t="shared" si="110"/>
        <v>0</v>
      </c>
      <c r="GC12" s="1">
        <f t="shared" si="111"/>
        <v>0</v>
      </c>
      <c r="GD12" s="1">
        <f t="shared" si="112"/>
        <v>0</v>
      </c>
      <c r="GE12" s="1">
        <f t="shared" si="113"/>
        <v>0</v>
      </c>
      <c r="GF12" s="157">
        <f t="shared" si="114"/>
        <v>4</v>
      </c>
    </row>
    <row r="13" spans="1:188" ht="15.75" x14ac:dyDescent="0.25">
      <c r="A13" s="183">
        <v>10</v>
      </c>
      <c r="B13" s="86" t="str">
        <f>'DMV per. 1'!B13</f>
        <v>Jeu Teunissen</v>
      </c>
      <c r="C13" s="6"/>
      <c r="D13" s="10">
        <v>20</v>
      </c>
      <c r="E13" s="1">
        <v>0</v>
      </c>
      <c r="F13" s="21">
        <v>15</v>
      </c>
      <c r="G13" s="1">
        <v>0</v>
      </c>
      <c r="H13" s="21">
        <v>15</v>
      </c>
      <c r="I13" s="70">
        <f t="shared" si="37"/>
        <v>30</v>
      </c>
      <c r="J13" s="1">
        <f t="shared" si="38"/>
        <v>14</v>
      </c>
      <c r="K13" s="5"/>
      <c r="L13" s="193"/>
      <c r="M13" s="1"/>
      <c r="N13" s="21">
        <v>14</v>
      </c>
      <c r="O13" s="1"/>
      <c r="P13" s="21">
        <v>14</v>
      </c>
      <c r="Q13" s="70">
        <f t="shared" si="39"/>
        <v>28</v>
      </c>
      <c r="R13" s="1">
        <f t="shared" si="40"/>
        <v>16</v>
      </c>
      <c r="S13" s="5"/>
      <c r="T13" s="192">
        <v>9</v>
      </c>
      <c r="U13" s="1">
        <v>12</v>
      </c>
      <c r="V13" s="21">
        <f t="shared" si="41"/>
        <v>2</v>
      </c>
      <c r="W13" s="1">
        <v>4740</v>
      </c>
      <c r="X13" s="21">
        <f t="shared" si="42"/>
        <v>3</v>
      </c>
      <c r="Y13" s="70">
        <f t="shared" si="43"/>
        <v>5</v>
      </c>
      <c r="Z13" s="1">
        <f t="shared" si="44"/>
        <v>2</v>
      </c>
      <c r="AA13" s="5"/>
      <c r="AB13" s="214"/>
      <c r="AC13" s="68"/>
      <c r="AD13" s="21">
        <v>18</v>
      </c>
      <c r="AE13" s="68"/>
      <c r="AF13" s="21">
        <v>18</v>
      </c>
      <c r="AG13" s="70">
        <f t="shared" si="47"/>
        <v>36</v>
      </c>
      <c r="AH13" s="1">
        <f t="shared" si="48"/>
        <v>18</v>
      </c>
      <c r="AI13" s="5"/>
      <c r="AJ13" s="214">
        <v>32</v>
      </c>
      <c r="AK13" s="68">
        <v>0</v>
      </c>
      <c r="AL13" s="21">
        <f t="shared" si="49"/>
        <v>14</v>
      </c>
      <c r="AM13" s="68">
        <v>0</v>
      </c>
      <c r="AN13" s="21">
        <f t="shared" si="50"/>
        <v>14</v>
      </c>
      <c r="AO13" s="70">
        <f t="shared" si="51"/>
        <v>28</v>
      </c>
      <c r="AP13" s="1">
        <f t="shared" si="52"/>
        <v>14</v>
      </c>
      <c r="AQ13" s="5"/>
      <c r="AR13" s="242">
        <v>12</v>
      </c>
      <c r="AS13" s="243">
        <v>5</v>
      </c>
      <c r="AT13" s="21">
        <f t="shared" si="53"/>
        <v>9</v>
      </c>
      <c r="AU13" s="243">
        <v>2080</v>
      </c>
      <c r="AV13" s="21">
        <f t="shared" si="54"/>
        <v>11</v>
      </c>
      <c r="AW13" s="70">
        <f t="shared" si="55"/>
        <v>20</v>
      </c>
      <c r="AX13" s="1">
        <f t="shared" si="56"/>
        <v>11</v>
      </c>
      <c r="AY13" s="5"/>
      <c r="AZ13" s="68"/>
      <c r="BA13" s="68"/>
      <c r="BB13" s="21">
        <f t="shared" si="57"/>
        <v>0</v>
      </c>
      <c r="BC13" s="68"/>
      <c r="BD13" s="21">
        <f t="shared" si="58"/>
        <v>0</v>
      </c>
      <c r="BE13" s="70">
        <f t="shared" si="59"/>
        <v>0</v>
      </c>
      <c r="BF13" s="1">
        <f t="shared" si="60"/>
        <v>1</v>
      </c>
      <c r="BG13" s="5"/>
      <c r="BH13" s="68"/>
      <c r="BI13" s="68"/>
      <c r="BJ13" s="21">
        <f t="shared" si="61"/>
        <v>0</v>
      </c>
      <c r="BK13" s="68"/>
      <c r="BL13" s="21">
        <f t="shared" si="62"/>
        <v>0</v>
      </c>
      <c r="BM13" s="70">
        <f t="shared" si="63"/>
        <v>0</v>
      </c>
      <c r="BN13" s="1">
        <f t="shared" si="64"/>
        <v>1</v>
      </c>
      <c r="BO13" s="5"/>
      <c r="BP13" s="68"/>
      <c r="BQ13" s="68"/>
      <c r="BR13" s="21">
        <f t="shared" si="65"/>
        <v>0</v>
      </c>
      <c r="BS13" s="68"/>
      <c r="BT13" s="21">
        <f t="shared" si="66"/>
        <v>0</v>
      </c>
      <c r="BU13" s="70">
        <f t="shared" si="67"/>
        <v>0</v>
      </c>
      <c r="BV13" s="10">
        <f t="shared" si="68"/>
        <v>1</v>
      </c>
      <c r="BW13" s="5"/>
      <c r="BX13" s="68"/>
      <c r="BY13" s="68"/>
      <c r="BZ13" s="21">
        <f t="shared" si="69"/>
        <v>0</v>
      </c>
      <c r="CA13" s="68"/>
      <c r="CB13" s="21">
        <f t="shared" si="70"/>
        <v>0</v>
      </c>
      <c r="CC13" s="70">
        <f t="shared" si="71"/>
        <v>0</v>
      </c>
      <c r="CD13" s="10">
        <f t="shared" si="72"/>
        <v>1</v>
      </c>
      <c r="CE13" s="5"/>
      <c r="CF13" s="68"/>
      <c r="CG13" s="68"/>
      <c r="CH13" s="21">
        <f t="shared" si="73"/>
        <v>0</v>
      </c>
      <c r="CI13" s="68"/>
      <c r="CJ13" s="21">
        <f t="shared" si="74"/>
        <v>0</v>
      </c>
      <c r="CK13" s="70">
        <f t="shared" si="75"/>
        <v>0</v>
      </c>
      <c r="CL13" s="10">
        <f t="shared" si="76"/>
        <v>1</v>
      </c>
      <c r="CM13" s="5"/>
      <c r="CN13" s="68"/>
      <c r="CO13" s="68"/>
      <c r="CP13" s="21">
        <f t="shared" si="77"/>
        <v>0</v>
      </c>
      <c r="CQ13" s="68"/>
      <c r="CR13" s="21">
        <f t="shared" si="78"/>
        <v>0</v>
      </c>
      <c r="CS13" s="70">
        <f t="shared" si="79"/>
        <v>0</v>
      </c>
      <c r="CT13" s="10">
        <f t="shared" si="80"/>
        <v>1</v>
      </c>
      <c r="CU13" s="5"/>
      <c r="CV13" s="68"/>
      <c r="CW13" s="68"/>
      <c r="CX13" s="21">
        <f t="shared" si="81"/>
        <v>0</v>
      </c>
      <c r="CY13" s="68"/>
      <c r="CZ13" s="21">
        <f t="shared" si="82"/>
        <v>0</v>
      </c>
      <c r="DA13" s="70">
        <f t="shared" si="83"/>
        <v>0</v>
      </c>
      <c r="DB13" s="10">
        <f t="shared" si="84"/>
        <v>1</v>
      </c>
      <c r="DC13" s="7"/>
      <c r="DD13" s="9"/>
      <c r="DE13" s="12">
        <v>10</v>
      </c>
      <c r="DF13" s="12" t="str">
        <v>Jack Smeets</v>
      </c>
      <c r="DG13" s="12">
        <v>83</v>
      </c>
      <c r="DH13" s="12">
        <v>23</v>
      </c>
      <c r="DI13" s="12">
        <v>22470</v>
      </c>
      <c r="DJ13" s="15">
        <v>-82999977</v>
      </c>
      <c r="DK13" s="132">
        <v>-2489977530</v>
      </c>
      <c r="DL13" s="120"/>
      <c r="DM13" s="53" t="str">
        <f t="shared" si="0"/>
        <v>Jeu Teunissen</v>
      </c>
      <c r="DN13" s="4">
        <f t="shared" si="85"/>
        <v>111</v>
      </c>
      <c r="DO13" s="4">
        <f t="shared" si="1"/>
        <v>17</v>
      </c>
      <c r="DP13" s="4">
        <f t="shared" si="2"/>
        <v>6820</v>
      </c>
      <c r="DQ13" s="113">
        <f t="shared" si="86"/>
        <v>-110999983</v>
      </c>
      <c r="DR13" s="129">
        <f t="shared" si="87"/>
        <v>-3329993180</v>
      </c>
      <c r="DS13" s="131"/>
      <c r="DT13" s="130" t="str">
        <f t="shared" si="3"/>
        <v>Jeu Teunissen</v>
      </c>
      <c r="DU13" s="59">
        <f t="shared" si="88"/>
        <v>111</v>
      </c>
      <c r="DV13" s="17">
        <f t="shared" si="4"/>
        <v>147</v>
      </c>
      <c r="DW13" s="60">
        <f t="shared" si="5"/>
        <v>30</v>
      </c>
      <c r="DX13" s="60">
        <f t="shared" si="6"/>
        <v>28</v>
      </c>
      <c r="DY13" s="60">
        <f t="shared" si="7"/>
        <v>5</v>
      </c>
      <c r="DZ13" s="60">
        <f t="shared" si="8"/>
        <v>36</v>
      </c>
      <c r="EA13" s="60">
        <f t="shared" si="9"/>
        <v>28</v>
      </c>
      <c r="EB13" s="60">
        <f t="shared" si="10"/>
        <v>20</v>
      </c>
      <c r="EC13" s="60">
        <f t="shared" si="11"/>
        <v>0</v>
      </c>
      <c r="ED13" s="60">
        <f t="shared" si="12"/>
        <v>0</v>
      </c>
      <c r="EE13" s="60">
        <f t="shared" si="13"/>
        <v>0</v>
      </c>
      <c r="EF13" s="60">
        <f t="shared" si="14"/>
        <v>0</v>
      </c>
      <c r="EG13" s="60">
        <f t="shared" si="15"/>
        <v>0</v>
      </c>
      <c r="EH13" s="60">
        <f t="shared" si="16"/>
        <v>0</v>
      </c>
      <c r="EI13" s="60">
        <f t="shared" si="17"/>
        <v>0</v>
      </c>
      <c r="EK13" s="3" t="str">
        <f t="shared" si="18"/>
        <v>Jeu Teunissen</v>
      </c>
      <c r="EL13" s="1">
        <f t="shared" si="19"/>
        <v>17</v>
      </c>
      <c r="EM13" s="16">
        <f t="shared" si="20"/>
        <v>0</v>
      </c>
      <c r="EN13" s="16">
        <f t="shared" si="21"/>
        <v>0</v>
      </c>
      <c r="EO13" s="16">
        <f t="shared" si="22"/>
        <v>12</v>
      </c>
      <c r="EP13" s="16">
        <f t="shared" si="23"/>
        <v>0</v>
      </c>
      <c r="EQ13" s="16">
        <f t="shared" si="24"/>
        <v>0</v>
      </c>
      <c r="ER13" s="16">
        <f t="shared" si="25"/>
        <v>5</v>
      </c>
      <c r="ES13" s="16">
        <f t="shared" si="26"/>
        <v>0</v>
      </c>
      <c r="ET13" s="16">
        <f t="shared" si="27"/>
        <v>0</v>
      </c>
      <c r="EU13" s="16">
        <f t="shared" si="28"/>
        <v>0</v>
      </c>
      <c r="EV13" s="16">
        <f t="shared" si="29"/>
        <v>0</v>
      </c>
      <c r="EW13" s="16">
        <f t="shared" si="30"/>
        <v>0</v>
      </c>
      <c r="EX13" s="16">
        <f t="shared" si="31"/>
        <v>0</v>
      </c>
      <c r="EY13" s="16">
        <f t="shared" si="32"/>
        <v>0</v>
      </c>
      <c r="FA13" s="3" t="str">
        <f t="shared" si="33"/>
        <v>Jeu Teunissen</v>
      </c>
      <c r="FB13" s="1">
        <f t="shared" si="89"/>
        <v>6820</v>
      </c>
      <c r="FC13" s="1">
        <f t="shared" si="34"/>
        <v>0</v>
      </c>
      <c r="FD13" s="1">
        <f t="shared" si="35"/>
        <v>0</v>
      </c>
      <c r="FE13" s="1">
        <f t="shared" si="90"/>
        <v>4740</v>
      </c>
      <c r="FF13" s="1">
        <f t="shared" si="91"/>
        <v>0</v>
      </c>
      <c r="FG13" s="1">
        <f t="shared" si="92"/>
        <v>0</v>
      </c>
      <c r="FH13" s="16">
        <f t="shared" si="93"/>
        <v>2080</v>
      </c>
      <c r="FI13" s="16">
        <f t="shared" si="94"/>
        <v>0</v>
      </c>
      <c r="FJ13" s="16">
        <f t="shared" si="95"/>
        <v>0</v>
      </c>
      <c r="FK13" s="16">
        <f t="shared" si="96"/>
        <v>0</v>
      </c>
      <c r="FL13" s="16">
        <f t="shared" si="97"/>
        <v>0</v>
      </c>
      <c r="FM13" s="16">
        <f t="shared" si="98"/>
        <v>0</v>
      </c>
      <c r="FN13" s="16">
        <f t="shared" si="99"/>
        <v>0</v>
      </c>
      <c r="FO13" s="16">
        <f t="shared" si="100"/>
        <v>0</v>
      </c>
      <c r="FR13" s="204" t="str">
        <f>'DMV per. 1'!B13</f>
        <v>Jeu Teunissen</v>
      </c>
      <c r="FS13" s="1">
        <f t="shared" si="101"/>
        <v>1</v>
      </c>
      <c r="FT13" s="1">
        <f t="shared" si="102"/>
        <v>0</v>
      </c>
      <c r="FU13" s="1">
        <f t="shared" si="103"/>
        <v>1</v>
      </c>
      <c r="FV13" s="1">
        <f t="shared" si="104"/>
        <v>0</v>
      </c>
      <c r="FW13" s="1">
        <f t="shared" si="105"/>
        <v>1</v>
      </c>
      <c r="FX13" s="1">
        <f t="shared" si="106"/>
        <v>1</v>
      </c>
      <c r="FY13" s="1">
        <f t="shared" si="107"/>
        <v>0</v>
      </c>
      <c r="FZ13" s="1">
        <f t="shared" si="108"/>
        <v>0</v>
      </c>
      <c r="GA13" s="1">
        <f t="shared" si="109"/>
        <v>0</v>
      </c>
      <c r="GB13" s="1">
        <f t="shared" si="110"/>
        <v>0</v>
      </c>
      <c r="GC13" s="1">
        <f t="shared" si="111"/>
        <v>0</v>
      </c>
      <c r="GD13" s="1">
        <f t="shared" si="112"/>
        <v>0</v>
      </c>
      <c r="GE13" s="1">
        <f t="shared" si="113"/>
        <v>0</v>
      </c>
      <c r="GF13" s="157">
        <f t="shared" si="114"/>
        <v>4</v>
      </c>
    </row>
    <row r="14" spans="1:188" ht="15.75" x14ac:dyDescent="0.25">
      <c r="A14" s="183">
        <v>11</v>
      </c>
      <c r="B14" s="86" t="str">
        <f>'DMV per. 1'!B14</f>
        <v>Jo Derix</v>
      </c>
      <c r="C14" s="6"/>
      <c r="D14" s="186">
        <v>4</v>
      </c>
      <c r="E14" s="1">
        <v>0</v>
      </c>
      <c r="F14" s="21">
        <v>15</v>
      </c>
      <c r="G14" s="1">
        <v>0</v>
      </c>
      <c r="H14" s="21">
        <v>15</v>
      </c>
      <c r="I14" s="70">
        <f t="shared" si="37"/>
        <v>30</v>
      </c>
      <c r="J14" s="1">
        <f t="shared" si="38"/>
        <v>14</v>
      </c>
      <c r="K14" s="5"/>
      <c r="L14" s="193"/>
      <c r="M14" s="1"/>
      <c r="N14" s="21">
        <v>14</v>
      </c>
      <c r="O14" s="1"/>
      <c r="P14" s="21">
        <v>14</v>
      </c>
      <c r="Q14" s="70">
        <f t="shared" si="39"/>
        <v>28</v>
      </c>
      <c r="R14" s="1">
        <f t="shared" si="40"/>
        <v>16</v>
      </c>
      <c r="S14" s="5"/>
      <c r="T14" s="193">
        <v>29</v>
      </c>
      <c r="U14" s="1">
        <v>0</v>
      </c>
      <c r="V14" s="21">
        <f t="shared" si="41"/>
        <v>14</v>
      </c>
      <c r="W14" s="1">
        <v>0</v>
      </c>
      <c r="X14" s="21">
        <f t="shared" si="42"/>
        <v>14</v>
      </c>
      <c r="Y14" s="70">
        <f t="shared" si="43"/>
        <v>28</v>
      </c>
      <c r="Z14" s="1">
        <f t="shared" si="44"/>
        <v>14</v>
      </c>
      <c r="AA14" s="5"/>
      <c r="AB14" s="214">
        <v>21</v>
      </c>
      <c r="AC14" s="68">
        <v>4</v>
      </c>
      <c r="AD14" s="21">
        <f t="shared" si="45"/>
        <v>16</v>
      </c>
      <c r="AE14" s="68">
        <v>5460</v>
      </c>
      <c r="AF14" s="21">
        <f t="shared" si="46"/>
        <v>10</v>
      </c>
      <c r="AG14" s="70">
        <f t="shared" si="47"/>
        <v>26</v>
      </c>
      <c r="AH14" s="1">
        <f t="shared" si="48"/>
        <v>14</v>
      </c>
      <c r="AI14" s="5"/>
      <c r="AJ14" s="213">
        <v>5</v>
      </c>
      <c r="AK14" s="68">
        <v>6</v>
      </c>
      <c r="AL14" s="21">
        <f t="shared" si="49"/>
        <v>6</v>
      </c>
      <c r="AM14" s="68">
        <v>3540</v>
      </c>
      <c r="AN14" s="21">
        <f t="shared" si="50"/>
        <v>7</v>
      </c>
      <c r="AO14" s="70">
        <f t="shared" si="51"/>
        <v>13</v>
      </c>
      <c r="AP14" s="1">
        <f t="shared" si="52"/>
        <v>7</v>
      </c>
      <c r="AQ14" s="5"/>
      <c r="AR14" s="244">
        <v>4</v>
      </c>
      <c r="AS14" s="243">
        <v>0</v>
      </c>
      <c r="AT14" s="21">
        <f t="shared" si="53"/>
        <v>17</v>
      </c>
      <c r="AU14" s="243">
        <v>0</v>
      </c>
      <c r="AV14" s="21">
        <f t="shared" si="54"/>
        <v>17</v>
      </c>
      <c r="AW14" s="70">
        <f t="shared" si="55"/>
        <v>34</v>
      </c>
      <c r="AX14" s="1">
        <f t="shared" si="56"/>
        <v>17</v>
      </c>
      <c r="AY14" s="5"/>
      <c r="AZ14" s="68"/>
      <c r="BA14" s="68"/>
      <c r="BB14" s="21">
        <f t="shared" si="57"/>
        <v>0</v>
      </c>
      <c r="BC14" s="68"/>
      <c r="BD14" s="21">
        <f t="shared" si="58"/>
        <v>0</v>
      </c>
      <c r="BE14" s="70">
        <f t="shared" si="59"/>
        <v>0</v>
      </c>
      <c r="BF14" s="1">
        <f t="shared" si="60"/>
        <v>1</v>
      </c>
      <c r="BG14" s="5"/>
      <c r="BH14" s="68"/>
      <c r="BI14" s="68"/>
      <c r="BJ14" s="21">
        <f t="shared" si="61"/>
        <v>0</v>
      </c>
      <c r="BK14" s="68"/>
      <c r="BL14" s="21">
        <f t="shared" si="62"/>
        <v>0</v>
      </c>
      <c r="BM14" s="70">
        <f t="shared" si="63"/>
        <v>0</v>
      </c>
      <c r="BN14" s="1">
        <f t="shared" si="64"/>
        <v>1</v>
      </c>
      <c r="BO14" s="5"/>
      <c r="BP14" s="68"/>
      <c r="BQ14" s="68"/>
      <c r="BR14" s="21">
        <f t="shared" si="65"/>
        <v>0</v>
      </c>
      <c r="BS14" s="68"/>
      <c r="BT14" s="21">
        <f t="shared" si="66"/>
        <v>0</v>
      </c>
      <c r="BU14" s="70">
        <f t="shared" si="67"/>
        <v>0</v>
      </c>
      <c r="BV14" s="10">
        <f t="shared" si="68"/>
        <v>1</v>
      </c>
      <c r="BW14" s="5"/>
      <c r="BX14" s="68"/>
      <c r="BY14" s="68"/>
      <c r="BZ14" s="21">
        <f t="shared" si="69"/>
        <v>0</v>
      </c>
      <c r="CA14" s="68"/>
      <c r="CB14" s="21">
        <f t="shared" si="70"/>
        <v>0</v>
      </c>
      <c r="CC14" s="70">
        <f t="shared" si="71"/>
        <v>0</v>
      </c>
      <c r="CD14" s="10">
        <f t="shared" si="72"/>
        <v>1</v>
      </c>
      <c r="CE14" s="5"/>
      <c r="CF14" s="68"/>
      <c r="CG14" s="68"/>
      <c r="CH14" s="21">
        <f t="shared" si="73"/>
        <v>0</v>
      </c>
      <c r="CI14" s="68"/>
      <c r="CJ14" s="21">
        <f t="shared" si="74"/>
        <v>0</v>
      </c>
      <c r="CK14" s="70">
        <f t="shared" si="75"/>
        <v>0</v>
      </c>
      <c r="CL14" s="10">
        <f t="shared" si="76"/>
        <v>1</v>
      </c>
      <c r="CM14" s="5"/>
      <c r="CN14" s="68"/>
      <c r="CO14" s="68"/>
      <c r="CP14" s="21">
        <f t="shared" si="77"/>
        <v>0</v>
      </c>
      <c r="CQ14" s="68"/>
      <c r="CR14" s="21">
        <f t="shared" si="78"/>
        <v>0</v>
      </c>
      <c r="CS14" s="70">
        <f t="shared" si="79"/>
        <v>0</v>
      </c>
      <c r="CT14" s="10">
        <f t="shared" si="80"/>
        <v>1</v>
      </c>
      <c r="CU14" s="5"/>
      <c r="CV14" s="68"/>
      <c r="CW14" s="68"/>
      <c r="CX14" s="21">
        <f t="shared" si="81"/>
        <v>0</v>
      </c>
      <c r="CY14" s="68"/>
      <c r="CZ14" s="21">
        <f t="shared" si="82"/>
        <v>0</v>
      </c>
      <c r="DA14" s="70">
        <f t="shared" si="83"/>
        <v>0</v>
      </c>
      <c r="DB14" s="10">
        <f t="shared" si="84"/>
        <v>1</v>
      </c>
      <c r="DC14" s="7"/>
      <c r="DD14" s="9"/>
      <c r="DE14" s="12">
        <v>11</v>
      </c>
      <c r="DF14" s="12" t="str">
        <v>Wiel Ottenheim</v>
      </c>
      <c r="DG14" s="12">
        <v>86</v>
      </c>
      <c r="DH14" s="12">
        <v>22</v>
      </c>
      <c r="DI14" s="12">
        <v>17180</v>
      </c>
      <c r="DJ14" s="15">
        <v>-85999978</v>
      </c>
      <c r="DK14" s="132">
        <v>-2579982820</v>
      </c>
      <c r="DL14" s="120"/>
      <c r="DM14" s="53" t="str">
        <f t="shared" si="0"/>
        <v>Jo Derix</v>
      </c>
      <c r="DN14" s="4">
        <f t="shared" si="85"/>
        <v>125</v>
      </c>
      <c r="DO14" s="4">
        <f t="shared" si="1"/>
        <v>10</v>
      </c>
      <c r="DP14" s="4">
        <f t="shared" si="2"/>
        <v>9000</v>
      </c>
      <c r="DQ14" s="113">
        <f t="shared" si="86"/>
        <v>-124999990</v>
      </c>
      <c r="DR14" s="129">
        <f t="shared" si="87"/>
        <v>-3749991000</v>
      </c>
      <c r="DS14" s="131"/>
      <c r="DT14" s="130" t="str">
        <f t="shared" si="3"/>
        <v>Jo Derix</v>
      </c>
      <c r="DU14" s="59">
        <f t="shared" si="88"/>
        <v>125</v>
      </c>
      <c r="DV14" s="17">
        <f t="shared" si="4"/>
        <v>159</v>
      </c>
      <c r="DW14" s="60">
        <f t="shared" si="5"/>
        <v>30</v>
      </c>
      <c r="DX14" s="60">
        <f t="shared" si="6"/>
        <v>28</v>
      </c>
      <c r="DY14" s="60">
        <f t="shared" si="7"/>
        <v>28</v>
      </c>
      <c r="DZ14" s="60">
        <f t="shared" si="8"/>
        <v>26</v>
      </c>
      <c r="EA14" s="60">
        <f t="shared" si="9"/>
        <v>13</v>
      </c>
      <c r="EB14" s="60">
        <f t="shared" si="10"/>
        <v>34</v>
      </c>
      <c r="EC14" s="60">
        <f t="shared" si="11"/>
        <v>0</v>
      </c>
      <c r="ED14" s="60">
        <f t="shared" si="12"/>
        <v>0</v>
      </c>
      <c r="EE14" s="60">
        <f t="shared" si="13"/>
        <v>0</v>
      </c>
      <c r="EF14" s="60">
        <f t="shared" si="14"/>
        <v>0</v>
      </c>
      <c r="EG14" s="60">
        <f t="shared" si="15"/>
        <v>0</v>
      </c>
      <c r="EH14" s="60">
        <f t="shared" si="16"/>
        <v>0</v>
      </c>
      <c r="EI14" s="60">
        <f t="shared" si="17"/>
        <v>0</v>
      </c>
      <c r="EK14" s="3" t="str">
        <f t="shared" si="18"/>
        <v>Jo Derix</v>
      </c>
      <c r="EL14" s="1">
        <f t="shared" si="19"/>
        <v>10</v>
      </c>
      <c r="EM14" s="16">
        <f t="shared" si="20"/>
        <v>0</v>
      </c>
      <c r="EN14" s="16">
        <f t="shared" si="21"/>
        <v>0</v>
      </c>
      <c r="EO14" s="16">
        <f t="shared" si="22"/>
        <v>0</v>
      </c>
      <c r="EP14" s="16">
        <f t="shared" si="23"/>
        <v>4</v>
      </c>
      <c r="EQ14" s="16">
        <f t="shared" si="24"/>
        <v>6</v>
      </c>
      <c r="ER14" s="16">
        <f t="shared" si="25"/>
        <v>0</v>
      </c>
      <c r="ES14" s="16">
        <f t="shared" si="26"/>
        <v>0</v>
      </c>
      <c r="ET14" s="16">
        <f t="shared" si="27"/>
        <v>0</v>
      </c>
      <c r="EU14" s="16">
        <f t="shared" si="28"/>
        <v>0</v>
      </c>
      <c r="EV14" s="16">
        <f t="shared" si="29"/>
        <v>0</v>
      </c>
      <c r="EW14" s="16">
        <f t="shared" si="30"/>
        <v>0</v>
      </c>
      <c r="EX14" s="16">
        <f t="shared" si="31"/>
        <v>0</v>
      </c>
      <c r="EY14" s="16">
        <f t="shared" si="32"/>
        <v>0</v>
      </c>
      <c r="FA14" s="3" t="str">
        <f t="shared" si="33"/>
        <v>Jo Derix</v>
      </c>
      <c r="FB14" s="1">
        <f t="shared" si="89"/>
        <v>9000</v>
      </c>
      <c r="FC14" s="1">
        <f t="shared" si="34"/>
        <v>0</v>
      </c>
      <c r="FD14" s="1">
        <f t="shared" si="35"/>
        <v>0</v>
      </c>
      <c r="FE14" s="1">
        <f t="shared" si="90"/>
        <v>0</v>
      </c>
      <c r="FF14" s="1">
        <f t="shared" si="91"/>
        <v>5460</v>
      </c>
      <c r="FG14" s="1">
        <f t="shared" si="92"/>
        <v>3540</v>
      </c>
      <c r="FH14" s="16">
        <f t="shared" si="93"/>
        <v>0</v>
      </c>
      <c r="FI14" s="16">
        <f t="shared" si="94"/>
        <v>0</v>
      </c>
      <c r="FJ14" s="16">
        <f t="shared" si="95"/>
        <v>0</v>
      </c>
      <c r="FK14" s="16">
        <f t="shared" si="96"/>
        <v>0</v>
      </c>
      <c r="FL14" s="16">
        <f t="shared" si="97"/>
        <v>0</v>
      </c>
      <c r="FM14" s="16">
        <f t="shared" si="98"/>
        <v>0</v>
      </c>
      <c r="FN14" s="16">
        <f t="shared" si="99"/>
        <v>0</v>
      </c>
      <c r="FO14" s="16">
        <f t="shared" si="100"/>
        <v>0</v>
      </c>
      <c r="FR14" s="204" t="str">
        <f>'DMV per. 1'!B14</f>
        <v>Jo Derix</v>
      </c>
      <c r="FS14" s="1">
        <f t="shared" si="101"/>
        <v>1</v>
      </c>
      <c r="FT14" s="1">
        <f t="shared" si="102"/>
        <v>0</v>
      </c>
      <c r="FU14" s="1">
        <f t="shared" si="103"/>
        <v>1</v>
      </c>
      <c r="FV14" s="1">
        <f t="shared" si="104"/>
        <v>1</v>
      </c>
      <c r="FW14" s="1">
        <f t="shared" si="105"/>
        <v>1</v>
      </c>
      <c r="FX14" s="1">
        <f t="shared" si="106"/>
        <v>1</v>
      </c>
      <c r="FY14" s="1">
        <f t="shared" si="107"/>
        <v>0</v>
      </c>
      <c r="FZ14" s="1">
        <f t="shared" si="108"/>
        <v>0</v>
      </c>
      <c r="GA14" s="1">
        <f t="shared" si="109"/>
        <v>0</v>
      </c>
      <c r="GB14" s="1">
        <f t="shared" si="110"/>
        <v>0</v>
      </c>
      <c r="GC14" s="1">
        <f t="shared" si="111"/>
        <v>0</v>
      </c>
      <c r="GD14" s="1">
        <f t="shared" si="112"/>
        <v>0</v>
      </c>
      <c r="GE14" s="1">
        <f t="shared" si="113"/>
        <v>0</v>
      </c>
      <c r="GF14" s="157">
        <f t="shared" si="114"/>
        <v>5</v>
      </c>
    </row>
    <row r="15" spans="1:188" ht="15.75" x14ac:dyDescent="0.25">
      <c r="A15" s="183">
        <v>12</v>
      </c>
      <c r="B15" s="86" t="str">
        <f>'DMV per. 1'!B15</f>
        <v>Jos Muisers</v>
      </c>
      <c r="C15" s="6"/>
      <c r="D15" s="1"/>
      <c r="E15" s="1"/>
      <c r="F15" s="21">
        <v>17</v>
      </c>
      <c r="G15" s="1"/>
      <c r="H15" s="21">
        <v>17</v>
      </c>
      <c r="I15" s="70">
        <f t="shared" si="37"/>
        <v>34</v>
      </c>
      <c r="J15" s="1">
        <f t="shared" si="38"/>
        <v>16</v>
      </c>
      <c r="K15" s="5"/>
      <c r="L15" s="193">
        <v>27</v>
      </c>
      <c r="M15" s="1">
        <v>0</v>
      </c>
      <c r="N15" s="21">
        <f t="shared" si="115"/>
        <v>13</v>
      </c>
      <c r="O15" s="1">
        <v>0</v>
      </c>
      <c r="P15" s="21">
        <f t="shared" si="116"/>
        <v>13</v>
      </c>
      <c r="Q15" s="70">
        <f t="shared" si="39"/>
        <v>26</v>
      </c>
      <c r="R15" s="1">
        <f t="shared" si="40"/>
        <v>13</v>
      </c>
      <c r="S15" s="5"/>
      <c r="T15" s="193"/>
      <c r="U15" s="1"/>
      <c r="V15" s="21">
        <f t="shared" si="41"/>
        <v>14</v>
      </c>
      <c r="W15" s="1"/>
      <c r="X15" s="21">
        <f t="shared" si="42"/>
        <v>14</v>
      </c>
      <c r="Y15" s="70">
        <f t="shared" si="43"/>
        <v>28</v>
      </c>
      <c r="Z15" s="1">
        <f t="shared" si="44"/>
        <v>14</v>
      </c>
      <c r="AA15" s="5"/>
      <c r="AB15" s="213">
        <v>10</v>
      </c>
      <c r="AC15" s="68">
        <v>12</v>
      </c>
      <c r="AD15" s="21">
        <f t="shared" si="45"/>
        <v>9</v>
      </c>
      <c r="AE15" s="68">
        <v>3980</v>
      </c>
      <c r="AF15" s="21">
        <f t="shared" si="46"/>
        <v>14</v>
      </c>
      <c r="AG15" s="70">
        <f t="shared" si="47"/>
        <v>23</v>
      </c>
      <c r="AH15" s="1">
        <f t="shared" si="48"/>
        <v>11</v>
      </c>
      <c r="AI15" s="5"/>
      <c r="AJ15" s="214">
        <v>1</v>
      </c>
      <c r="AK15" s="68">
        <v>0</v>
      </c>
      <c r="AL15" s="21">
        <f t="shared" si="49"/>
        <v>14</v>
      </c>
      <c r="AM15" s="68">
        <v>0</v>
      </c>
      <c r="AN15" s="21">
        <f t="shared" si="50"/>
        <v>14</v>
      </c>
      <c r="AO15" s="70">
        <f t="shared" si="51"/>
        <v>28</v>
      </c>
      <c r="AP15" s="1">
        <f t="shared" si="52"/>
        <v>14</v>
      </c>
      <c r="AQ15" s="5"/>
      <c r="AR15" s="244"/>
      <c r="AS15" s="243"/>
      <c r="AT15" s="21">
        <f t="shared" si="53"/>
        <v>17</v>
      </c>
      <c r="AU15" s="243"/>
      <c r="AV15" s="21">
        <f t="shared" si="54"/>
        <v>17</v>
      </c>
      <c r="AW15" s="70">
        <f t="shared" si="55"/>
        <v>34</v>
      </c>
      <c r="AX15" s="1">
        <f t="shared" si="56"/>
        <v>17</v>
      </c>
      <c r="AY15" s="5"/>
      <c r="AZ15" s="68"/>
      <c r="BA15" s="68"/>
      <c r="BB15" s="21">
        <f t="shared" si="57"/>
        <v>0</v>
      </c>
      <c r="BC15" s="68"/>
      <c r="BD15" s="21">
        <f t="shared" si="58"/>
        <v>0</v>
      </c>
      <c r="BE15" s="70">
        <f t="shared" si="59"/>
        <v>0</v>
      </c>
      <c r="BF15" s="1">
        <f t="shared" si="60"/>
        <v>1</v>
      </c>
      <c r="BG15" s="5"/>
      <c r="BH15" s="68"/>
      <c r="BI15" s="68"/>
      <c r="BJ15" s="21">
        <f t="shared" si="61"/>
        <v>0</v>
      </c>
      <c r="BK15" s="68"/>
      <c r="BL15" s="21">
        <f t="shared" si="62"/>
        <v>0</v>
      </c>
      <c r="BM15" s="70">
        <f t="shared" si="63"/>
        <v>0</v>
      </c>
      <c r="BN15" s="1">
        <f t="shared" si="64"/>
        <v>1</v>
      </c>
      <c r="BO15" s="5"/>
      <c r="BP15" s="68"/>
      <c r="BQ15" s="68"/>
      <c r="BR15" s="21">
        <f t="shared" si="65"/>
        <v>0</v>
      </c>
      <c r="BS15" s="68"/>
      <c r="BT15" s="21">
        <f t="shared" si="66"/>
        <v>0</v>
      </c>
      <c r="BU15" s="70">
        <f t="shared" si="67"/>
        <v>0</v>
      </c>
      <c r="BV15" s="10">
        <f t="shared" si="68"/>
        <v>1</v>
      </c>
      <c r="BW15" s="5"/>
      <c r="BX15" s="68"/>
      <c r="BY15" s="68"/>
      <c r="BZ15" s="21">
        <f t="shared" si="69"/>
        <v>0</v>
      </c>
      <c r="CA15" s="68"/>
      <c r="CB15" s="21">
        <f t="shared" si="70"/>
        <v>0</v>
      </c>
      <c r="CC15" s="70">
        <f t="shared" si="71"/>
        <v>0</v>
      </c>
      <c r="CD15" s="10">
        <f t="shared" si="72"/>
        <v>1</v>
      </c>
      <c r="CE15" s="5"/>
      <c r="CF15" s="68"/>
      <c r="CG15" s="68"/>
      <c r="CH15" s="21">
        <f t="shared" si="73"/>
        <v>0</v>
      </c>
      <c r="CI15" s="68"/>
      <c r="CJ15" s="21">
        <f t="shared" si="74"/>
        <v>0</v>
      </c>
      <c r="CK15" s="70">
        <f t="shared" si="75"/>
        <v>0</v>
      </c>
      <c r="CL15" s="10">
        <f t="shared" si="76"/>
        <v>1</v>
      </c>
      <c r="CM15" s="5"/>
      <c r="CN15" s="68"/>
      <c r="CO15" s="68"/>
      <c r="CP15" s="21">
        <f t="shared" si="77"/>
        <v>0</v>
      </c>
      <c r="CQ15" s="68"/>
      <c r="CR15" s="21">
        <f t="shared" si="78"/>
        <v>0</v>
      </c>
      <c r="CS15" s="70">
        <f t="shared" si="79"/>
        <v>0</v>
      </c>
      <c r="CT15" s="10">
        <f t="shared" si="80"/>
        <v>1</v>
      </c>
      <c r="CU15" s="5"/>
      <c r="CV15" s="68"/>
      <c r="CW15" s="68"/>
      <c r="CX15" s="21">
        <f t="shared" si="81"/>
        <v>0</v>
      </c>
      <c r="CY15" s="68"/>
      <c r="CZ15" s="21">
        <f t="shared" si="82"/>
        <v>0</v>
      </c>
      <c r="DA15" s="70">
        <f t="shared" si="83"/>
        <v>0</v>
      </c>
      <c r="DB15" s="10">
        <f t="shared" si="84"/>
        <v>1</v>
      </c>
      <c r="DC15" s="7"/>
      <c r="DD15" s="9"/>
      <c r="DE15" s="12">
        <v>12</v>
      </c>
      <c r="DF15" s="12" t="str">
        <v>Casper Geerlings</v>
      </c>
      <c r="DG15" s="12">
        <v>87</v>
      </c>
      <c r="DH15" s="12">
        <v>37</v>
      </c>
      <c r="DI15" s="12">
        <v>15850</v>
      </c>
      <c r="DJ15" s="15">
        <v>-86999963</v>
      </c>
      <c r="DK15" s="132">
        <v>-2609984150</v>
      </c>
      <c r="DL15" s="120"/>
      <c r="DM15" s="53" t="str">
        <f t="shared" si="0"/>
        <v>Jos Muisers</v>
      </c>
      <c r="DN15" s="4">
        <f t="shared" si="85"/>
        <v>139</v>
      </c>
      <c r="DO15" s="4">
        <f t="shared" si="1"/>
        <v>12</v>
      </c>
      <c r="DP15" s="4">
        <f t="shared" si="2"/>
        <v>3980</v>
      </c>
      <c r="DQ15" s="113">
        <f t="shared" si="86"/>
        <v>-138999988</v>
      </c>
      <c r="DR15" s="129">
        <f t="shared" si="87"/>
        <v>-4169996020</v>
      </c>
      <c r="DS15" s="131"/>
      <c r="DT15" s="130" t="str">
        <f t="shared" si="3"/>
        <v>Jos Muisers</v>
      </c>
      <c r="DU15" s="59">
        <f t="shared" si="88"/>
        <v>139</v>
      </c>
      <c r="DV15" s="17">
        <f t="shared" si="4"/>
        <v>173</v>
      </c>
      <c r="DW15" s="60">
        <f t="shared" si="5"/>
        <v>34</v>
      </c>
      <c r="DX15" s="60">
        <f t="shared" si="6"/>
        <v>26</v>
      </c>
      <c r="DY15" s="60">
        <f t="shared" si="7"/>
        <v>28</v>
      </c>
      <c r="DZ15" s="60">
        <f t="shared" si="8"/>
        <v>23</v>
      </c>
      <c r="EA15" s="60">
        <f t="shared" si="9"/>
        <v>28</v>
      </c>
      <c r="EB15" s="60">
        <f t="shared" si="10"/>
        <v>34</v>
      </c>
      <c r="EC15" s="60">
        <f t="shared" si="11"/>
        <v>0</v>
      </c>
      <c r="ED15" s="60">
        <f t="shared" si="12"/>
        <v>0</v>
      </c>
      <c r="EE15" s="60">
        <f t="shared" si="13"/>
        <v>0</v>
      </c>
      <c r="EF15" s="60">
        <f t="shared" si="14"/>
        <v>0</v>
      </c>
      <c r="EG15" s="60">
        <f t="shared" si="15"/>
        <v>0</v>
      </c>
      <c r="EH15" s="60">
        <f t="shared" si="16"/>
        <v>0</v>
      </c>
      <c r="EI15" s="60">
        <f t="shared" si="17"/>
        <v>0</v>
      </c>
      <c r="EK15" s="3" t="str">
        <f t="shared" si="18"/>
        <v>Jos Muisers</v>
      </c>
      <c r="EL15" s="1">
        <f t="shared" si="19"/>
        <v>12</v>
      </c>
      <c r="EM15" s="16">
        <f t="shared" si="20"/>
        <v>0</v>
      </c>
      <c r="EN15" s="16">
        <f t="shared" si="21"/>
        <v>0</v>
      </c>
      <c r="EO15" s="16">
        <f t="shared" si="22"/>
        <v>0</v>
      </c>
      <c r="EP15" s="16">
        <f t="shared" si="23"/>
        <v>12</v>
      </c>
      <c r="EQ15" s="16">
        <f t="shared" si="24"/>
        <v>0</v>
      </c>
      <c r="ER15" s="16">
        <f t="shared" si="25"/>
        <v>0</v>
      </c>
      <c r="ES15" s="16">
        <f t="shared" si="26"/>
        <v>0</v>
      </c>
      <c r="ET15" s="16">
        <f t="shared" si="27"/>
        <v>0</v>
      </c>
      <c r="EU15" s="16">
        <f t="shared" si="28"/>
        <v>0</v>
      </c>
      <c r="EV15" s="16">
        <f t="shared" si="29"/>
        <v>0</v>
      </c>
      <c r="EW15" s="16">
        <f t="shared" si="30"/>
        <v>0</v>
      </c>
      <c r="EX15" s="16">
        <f t="shared" si="31"/>
        <v>0</v>
      </c>
      <c r="EY15" s="16">
        <f t="shared" si="32"/>
        <v>0</v>
      </c>
      <c r="FA15" s="3" t="str">
        <f t="shared" si="33"/>
        <v>Jos Muisers</v>
      </c>
      <c r="FB15" s="1">
        <f t="shared" si="89"/>
        <v>3980</v>
      </c>
      <c r="FC15" s="1">
        <f t="shared" si="34"/>
        <v>0</v>
      </c>
      <c r="FD15" s="1">
        <f t="shared" si="35"/>
        <v>0</v>
      </c>
      <c r="FE15" s="1">
        <f t="shared" si="90"/>
        <v>0</v>
      </c>
      <c r="FF15" s="1">
        <f t="shared" si="91"/>
        <v>3980</v>
      </c>
      <c r="FG15" s="1">
        <f t="shared" si="92"/>
        <v>0</v>
      </c>
      <c r="FH15" s="16">
        <f t="shared" si="93"/>
        <v>0</v>
      </c>
      <c r="FI15" s="16">
        <f t="shared" si="94"/>
        <v>0</v>
      </c>
      <c r="FJ15" s="16">
        <f t="shared" si="95"/>
        <v>0</v>
      </c>
      <c r="FK15" s="16">
        <f t="shared" si="96"/>
        <v>0</v>
      </c>
      <c r="FL15" s="16">
        <f t="shared" si="97"/>
        <v>0</v>
      </c>
      <c r="FM15" s="16">
        <f t="shared" si="98"/>
        <v>0</v>
      </c>
      <c r="FN15" s="16">
        <f t="shared" si="99"/>
        <v>0</v>
      </c>
      <c r="FO15" s="16">
        <f t="shared" si="100"/>
        <v>0</v>
      </c>
      <c r="FR15" s="204" t="str">
        <f>'DMV per. 1'!B15</f>
        <v>Jos Muisers</v>
      </c>
      <c r="FS15" s="1">
        <f t="shared" si="101"/>
        <v>0</v>
      </c>
      <c r="FT15" s="1">
        <f t="shared" si="102"/>
        <v>1</v>
      </c>
      <c r="FU15" s="1">
        <f t="shared" si="103"/>
        <v>0</v>
      </c>
      <c r="FV15" s="1">
        <f t="shared" si="104"/>
        <v>1</v>
      </c>
      <c r="FW15" s="1">
        <f t="shared" si="105"/>
        <v>1</v>
      </c>
      <c r="FX15" s="1">
        <f t="shared" si="106"/>
        <v>0</v>
      </c>
      <c r="FY15" s="1">
        <f t="shared" si="107"/>
        <v>0</v>
      </c>
      <c r="FZ15" s="1">
        <f t="shared" si="108"/>
        <v>0</v>
      </c>
      <c r="GA15" s="1">
        <f t="shared" si="109"/>
        <v>0</v>
      </c>
      <c r="GB15" s="1">
        <f t="shared" si="110"/>
        <v>0</v>
      </c>
      <c r="GC15" s="1">
        <f t="shared" si="111"/>
        <v>0</v>
      </c>
      <c r="GD15" s="1">
        <f t="shared" si="112"/>
        <v>0</v>
      </c>
      <c r="GE15" s="1">
        <f t="shared" si="113"/>
        <v>0</v>
      </c>
      <c r="GF15" s="157">
        <f t="shared" si="114"/>
        <v>3</v>
      </c>
    </row>
    <row r="16" spans="1:188" ht="15.75" x14ac:dyDescent="0.25">
      <c r="A16" s="183">
        <v>13</v>
      </c>
      <c r="B16" s="86" t="str">
        <f>'DMV per. 1'!B16</f>
        <v>Jos Selder</v>
      </c>
      <c r="C16" s="6"/>
      <c r="D16" s="1">
        <v>29</v>
      </c>
      <c r="E16" s="1">
        <v>1</v>
      </c>
      <c r="F16" s="21">
        <v>9</v>
      </c>
      <c r="G16" s="1">
        <v>2120</v>
      </c>
      <c r="H16" s="21">
        <v>11</v>
      </c>
      <c r="I16" s="70">
        <f t="shared" si="37"/>
        <v>20</v>
      </c>
      <c r="J16" s="1">
        <f t="shared" si="38"/>
        <v>11</v>
      </c>
      <c r="K16" s="5"/>
      <c r="L16" s="192">
        <v>24</v>
      </c>
      <c r="M16" s="1">
        <v>13</v>
      </c>
      <c r="N16" s="21">
        <f t="shared" si="115"/>
        <v>1</v>
      </c>
      <c r="O16" s="194">
        <v>5500</v>
      </c>
      <c r="P16" s="21">
        <f t="shared" si="116"/>
        <v>3</v>
      </c>
      <c r="Q16" s="70">
        <f t="shared" si="39"/>
        <v>4</v>
      </c>
      <c r="R16" s="1">
        <f t="shared" si="40"/>
        <v>1</v>
      </c>
      <c r="S16" s="5"/>
      <c r="T16" s="192">
        <v>24</v>
      </c>
      <c r="U16" s="1">
        <v>11</v>
      </c>
      <c r="V16" s="21">
        <f t="shared" si="41"/>
        <v>3</v>
      </c>
      <c r="W16" s="1">
        <v>3880</v>
      </c>
      <c r="X16" s="21">
        <f t="shared" si="42"/>
        <v>5</v>
      </c>
      <c r="Y16" s="70">
        <f t="shared" si="43"/>
        <v>8</v>
      </c>
      <c r="Z16" s="1">
        <f t="shared" si="44"/>
        <v>3</v>
      </c>
      <c r="AA16" s="5"/>
      <c r="AB16" s="213">
        <v>24</v>
      </c>
      <c r="AC16" s="68">
        <v>15</v>
      </c>
      <c r="AD16" s="21">
        <f t="shared" si="45"/>
        <v>4</v>
      </c>
      <c r="AE16" s="68">
        <v>7380</v>
      </c>
      <c r="AF16" s="21">
        <f t="shared" si="46"/>
        <v>3</v>
      </c>
      <c r="AG16" s="70">
        <f t="shared" si="47"/>
        <v>7</v>
      </c>
      <c r="AH16" s="1">
        <f t="shared" si="48"/>
        <v>2</v>
      </c>
      <c r="AI16" s="5"/>
      <c r="AJ16" s="213">
        <v>8</v>
      </c>
      <c r="AK16" s="68">
        <v>12</v>
      </c>
      <c r="AL16" s="21">
        <f t="shared" si="49"/>
        <v>2</v>
      </c>
      <c r="AM16" s="189">
        <v>9020</v>
      </c>
      <c r="AN16" s="21">
        <f t="shared" si="50"/>
        <v>1</v>
      </c>
      <c r="AO16" s="70">
        <f t="shared" si="51"/>
        <v>3</v>
      </c>
      <c r="AP16" s="1">
        <f t="shared" si="52"/>
        <v>1</v>
      </c>
      <c r="AQ16" s="5"/>
      <c r="AR16" s="242">
        <v>7</v>
      </c>
      <c r="AS16" s="243">
        <v>7</v>
      </c>
      <c r="AT16" s="21">
        <f t="shared" si="53"/>
        <v>4</v>
      </c>
      <c r="AU16" s="212">
        <v>9180</v>
      </c>
      <c r="AV16" s="21">
        <f t="shared" si="54"/>
        <v>1</v>
      </c>
      <c r="AW16" s="70">
        <f t="shared" si="55"/>
        <v>5</v>
      </c>
      <c r="AX16" s="1">
        <f t="shared" si="56"/>
        <v>1</v>
      </c>
      <c r="AY16" s="5"/>
      <c r="AZ16" s="68"/>
      <c r="BA16" s="68"/>
      <c r="BB16" s="21">
        <f t="shared" si="57"/>
        <v>0</v>
      </c>
      <c r="BC16" s="68"/>
      <c r="BD16" s="21">
        <f t="shared" si="58"/>
        <v>0</v>
      </c>
      <c r="BE16" s="70">
        <f t="shared" si="59"/>
        <v>0</v>
      </c>
      <c r="BF16" s="1">
        <f t="shared" si="60"/>
        <v>1</v>
      </c>
      <c r="BG16" s="5"/>
      <c r="BH16" s="68"/>
      <c r="BI16" s="68"/>
      <c r="BJ16" s="21">
        <f t="shared" si="61"/>
        <v>0</v>
      </c>
      <c r="BK16" s="68"/>
      <c r="BL16" s="21">
        <f t="shared" si="62"/>
        <v>0</v>
      </c>
      <c r="BM16" s="70">
        <f t="shared" si="63"/>
        <v>0</v>
      </c>
      <c r="BN16" s="1">
        <f t="shared" si="64"/>
        <v>1</v>
      </c>
      <c r="BO16" s="5"/>
      <c r="BP16" s="68"/>
      <c r="BQ16" s="68"/>
      <c r="BR16" s="21">
        <f t="shared" si="65"/>
        <v>0</v>
      </c>
      <c r="BS16" s="68"/>
      <c r="BT16" s="21">
        <f t="shared" si="66"/>
        <v>0</v>
      </c>
      <c r="BU16" s="70">
        <f t="shared" si="67"/>
        <v>0</v>
      </c>
      <c r="BV16" s="10">
        <f t="shared" si="68"/>
        <v>1</v>
      </c>
      <c r="BW16" s="5"/>
      <c r="BX16" s="68"/>
      <c r="BY16" s="68"/>
      <c r="BZ16" s="21">
        <f t="shared" si="69"/>
        <v>0</v>
      </c>
      <c r="CA16" s="68"/>
      <c r="CB16" s="21">
        <f t="shared" si="70"/>
        <v>0</v>
      </c>
      <c r="CC16" s="70">
        <f t="shared" si="71"/>
        <v>0</v>
      </c>
      <c r="CD16" s="10">
        <f t="shared" si="72"/>
        <v>1</v>
      </c>
      <c r="CE16" s="5"/>
      <c r="CF16" s="68"/>
      <c r="CG16" s="68"/>
      <c r="CH16" s="21">
        <f t="shared" si="73"/>
        <v>0</v>
      </c>
      <c r="CI16" s="68"/>
      <c r="CJ16" s="21">
        <f t="shared" si="74"/>
        <v>0</v>
      </c>
      <c r="CK16" s="70">
        <f t="shared" si="75"/>
        <v>0</v>
      </c>
      <c r="CL16" s="10">
        <f t="shared" si="76"/>
        <v>1</v>
      </c>
      <c r="CM16" s="5"/>
      <c r="CN16" s="68"/>
      <c r="CO16" s="68"/>
      <c r="CP16" s="21">
        <f t="shared" si="77"/>
        <v>0</v>
      </c>
      <c r="CQ16" s="68"/>
      <c r="CR16" s="21">
        <f t="shared" si="78"/>
        <v>0</v>
      </c>
      <c r="CS16" s="70">
        <f t="shared" si="79"/>
        <v>0</v>
      </c>
      <c r="CT16" s="10">
        <f t="shared" si="80"/>
        <v>1</v>
      </c>
      <c r="CU16" s="5"/>
      <c r="CV16" s="68"/>
      <c r="CW16" s="68"/>
      <c r="CX16" s="21">
        <f t="shared" si="81"/>
        <v>0</v>
      </c>
      <c r="CY16" s="68"/>
      <c r="CZ16" s="21">
        <f t="shared" si="82"/>
        <v>0</v>
      </c>
      <c r="DA16" s="70">
        <f t="shared" si="83"/>
        <v>0</v>
      </c>
      <c r="DB16" s="10">
        <f t="shared" si="84"/>
        <v>1</v>
      </c>
      <c r="DC16" s="7"/>
      <c r="DD16" s="9"/>
      <c r="DE16" s="12">
        <v>13</v>
      </c>
      <c r="DF16" s="12" t="str">
        <v>Chrit Houwers</v>
      </c>
      <c r="DG16" s="12">
        <v>95</v>
      </c>
      <c r="DH16" s="12">
        <v>24</v>
      </c>
      <c r="DI16" s="12">
        <v>17940</v>
      </c>
      <c r="DJ16" s="15">
        <v>-94999976</v>
      </c>
      <c r="DK16" s="132">
        <v>-2849982060</v>
      </c>
      <c r="DL16" s="120"/>
      <c r="DM16" s="53" t="str">
        <f t="shared" si="0"/>
        <v>Jos Selder</v>
      </c>
      <c r="DN16" s="4">
        <f t="shared" si="85"/>
        <v>27</v>
      </c>
      <c r="DO16" s="4">
        <f t="shared" si="1"/>
        <v>59</v>
      </c>
      <c r="DP16" s="4">
        <f t="shared" si="2"/>
        <v>37080</v>
      </c>
      <c r="DQ16" s="113">
        <f t="shared" si="86"/>
        <v>-26999941</v>
      </c>
      <c r="DR16" s="129">
        <f t="shared" si="87"/>
        <v>-809962920</v>
      </c>
      <c r="DS16" s="131"/>
      <c r="DT16" s="130" t="str">
        <f t="shared" si="3"/>
        <v>Jos Selder</v>
      </c>
      <c r="DU16" s="59">
        <f t="shared" si="88"/>
        <v>27</v>
      </c>
      <c r="DV16" s="17">
        <f t="shared" si="4"/>
        <v>47</v>
      </c>
      <c r="DW16" s="60">
        <f t="shared" si="5"/>
        <v>20</v>
      </c>
      <c r="DX16" s="60">
        <f t="shared" si="6"/>
        <v>4</v>
      </c>
      <c r="DY16" s="60">
        <f t="shared" si="7"/>
        <v>8</v>
      </c>
      <c r="DZ16" s="60">
        <f t="shared" si="8"/>
        <v>7</v>
      </c>
      <c r="EA16" s="60">
        <f t="shared" si="9"/>
        <v>3</v>
      </c>
      <c r="EB16" s="60">
        <f t="shared" si="10"/>
        <v>5</v>
      </c>
      <c r="EC16" s="60">
        <f t="shared" si="11"/>
        <v>0</v>
      </c>
      <c r="ED16" s="60">
        <f t="shared" si="12"/>
        <v>0</v>
      </c>
      <c r="EE16" s="60">
        <f t="shared" si="13"/>
        <v>0</v>
      </c>
      <c r="EF16" s="60">
        <f t="shared" si="14"/>
        <v>0</v>
      </c>
      <c r="EG16" s="60">
        <f t="shared" si="15"/>
        <v>0</v>
      </c>
      <c r="EH16" s="60">
        <f t="shared" si="16"/>
        <v>0</v>
      </c>
      <c r="EI16" s="60">
        <f t="shared" si="17"/>
        <v>0</v>
      </c>
      <c r="EK16" s="3" t="str">
        <f t="shared" si="18"/>
        <v>Jos Selder</v>
      </c>
      <c r="EL16" s="1">
        <f t="shared" si="19"/>
        <v>59</v>
      </c>
      <c r="EM16" s="16">
        <f t="shared" si="20"/>
        <v>1</v>
      </c>
      <c r="EN16" s="16">
        <f t="shared" si="21"/>
        <v>13</v>
      </c>
      <c r="EO16" s="16">
        <f t="shared" si="22"/>
        <v>11</v>
      </c>
      <c r="EP16" s="16">
        <f t="shared" si="23"/>
        <v>15</v>
      </c>
      <c r="EQ16" s="16">
        <f t="shared" si="24"/>
        <v>12</v>
      </c>
      <c r="ER16" s="16">
        <f t="shared" si="25"/>
        <v>7</v>
      </c>
      <c r="ES16" s="16">
        <f t="shared" si="26"/>
        <v>0</v>
      </c>
      <c r="ET16" s="16">
        <f t="shared" si="27"/>
        <v>0</v>
      </c>
      <c r="EU16" s="16">
        <f t="shared" si="28"/>
        <v>0</v>
      </c>
      <c r="EV16" s="16">
        <f t="shared" si="29"/>
        <v>0</v>
      </c>
      <c r="EW16" s="16">
        <f t="shared" si="30"/>
        <v>0</v>
      </c>
      <c r="EX16" s="16">
        <f t="shared" si="31"/>
        <v>0</v>
      </c>
      <c r="EY16" s="16">
        <f t="shared" si="32"/>
        <v>0</v>
      </c>
      <c r="FA16" s="3" t="str">
        <f t="shared" si="33"/>
        <v>Jos Selder</v>
      </c>
      <c r="FB16" s="1">
        <f t="shared" si="89"/>
        <v>37080</v>
      </c>
      <c r="FC16" s="1">
        <f t="shared" si="34"/>
        <v>2120</v>
      </c>
      <c r="FD16" s="1">
        <f t="shared" si="35"/>
        <v>5500</v>
      </c>
      <c r="FE16" s="1">
        <f t="shared" si="90"/>
        <v>3880</v>
      </c>
      <c r="FF16" s="1">
        <f t="shared" si="91"/>
        <v>7380</v>
      </c>
      <c r="FG16" s="1">
        <f t="shared" si="92"/>
        <v>9020</v>
      </c>
      <c r="FH16" s="16">
        <f t="shared" si="93"/>
        <v>9180</v>
      </c>
      <c r="FI16" s="16">
        <f t="shared" si="94"/>
        <v>0</v>
      </c>
      <c r="FJ16" s="16">
        <f t="shared" si="95"/>
        <v>0</v>
      </c>
      <c r="FK16" s="16">
        <f t="shared" si="96"/>
        <v>0</v>
      </c>
      <c r="FL16" s="16">
        <f t="shared" si="97"/>
        <v>0</v>
      </c>
      <c r="FM16" s="16">
        <f t="shared" si="98"/>
        <v>0</v>
      </c>
      <c r="FN16" s="16">
        <f t="shared" si="99"/>
        <v>0</v>
      </c>
      <c r="FO16" s="16">
        <f t="shared" si="100"/>
        <v>0</v>
      </c>
      <c r="FR16" s="204" t="str">
        <f>'DMV per. 1'!B16</f>
        <v>Jos Selder</v>
      </c>
      <c r="FS16" s="1">
        <f t="shared" si="101"/>
        <v>1</v>
      </c>
      <c r="FT16" s="1">
        <f t="shared" si="102"/>
        <v>1</v>
      </c>
      <c r="FU16" s="1">
        <f t="shared" si="103"/>
        <v>1</v>
      </c>
      <c r="FV16" s="1">
        <f t="shared" si="104"/>
        <v>1</v>
      </c>
      <c r="FW16" s="1">
        <f t="shared" si="105"/>
        <v>1</v>
      </c>
      <c r="FX16" s="1">
        <f t="shared" si="106"/>
        <v>1</v>
      </c>
      <c r="FY16" s="1">
        <f t="shared" si="107"/>
        <v>0</v>
      </c>
      <c r="FZ16" s="1">
        <f t="shared" si="108"/>
        <v>0</v>
      </c>
      <c r="GA16" s="1">
        <f t="shared" si="109"/>
        <v>0</v>
      </c>
      <c r="GB16" s="1">
        <f t="shared" si="110"/>
        <v>0</v>
      </c>
      <c r="GC16" s="1">
        <f t="shared" si="111"/>
        <v>0</v>
      </c>
      <c r="GD16" s="1">
        <f t="shared" si="112"/>
        <v>0</v>
      </c>
      <c r="GE16" s="1">
        <f t="shared" si="113"/>
        <v>0</v>
      </c>
      <c r="GF16" s="157">
        <f t="shared" si="114"/>
        <v>6</v>
      </c>
    </row>
    <row r="17" spans="1:188" ht="15.75" x14ac:dyDescent="0.25">
      <c r="A17" s="183">
        <v>14</v>
      </c>
      <c r="B17" s="86" t="str">
        <f>'DMV per. 1'!B17</f>
        <v>Josef Schaefer</v>
      </c>
      <c r="C17" s="6"/>
      <c r="D17" s="1"/>
      <c r="E17" s="1"/>
      <c r="F17" s="21">
        <v>17</v>
      </c>
      <c r="G17" s="1"/>
      <c r="H17" s="21">
        <v>17</v>
      </c>
      <c r="I17" s="70">
        <f t="shared" si="37"/>
        <v>34</v>
      </c>
      <c r="J17" s="1">
        <f t="shared" si="38"/>
        <v>16</v>
      </c>
      <c r="K17" s="5"/>
      <c r="L17" s="193"/>
      <c r="M17" s="1"/>
      <c r="N17" s="21">
        <v>14</v>
      </c>
      <c r="O17" s="1"/>
      <c r="P17" s="21">
        <v>14</v>
      </c>
      <c r="Q17" s="70">
        <f t="shared" si="39"/>
        <v>28</v>
      </c>
      <c r="R17" s="1">
        <f t="shared" si="40"/>
        <v>16</v>
      </c>
      <c r="S17" s="5"/>
      <c r="T17" s="193"/>
      <c r="U17" s="1"/>
      <c r="V17" s="21">
        <f t="shared" si="41"/>
        <v>14</v>
      </c>
      <c r="W17" s="1"/>
      <c r="X17" s="21">
        <f t="shared" si="42"/>
        <v>14</v>
      </c>
      <c r="Y17" s="70">
        <f t="shared" si="43"/>
        <v>28</v>
      </c>
      <c r="Z17" s="1">
        <f t="shared" si="44"/>
        <v>14</v>
      </c>
      <c r="AA17" s="5"/>
      <c r="AB17" s="214"/>
      <c r="AC17" s="68"/>
      <c r="AD17" s="21">
        <v>18</v>
      </c>
      <c r="AE17" s="68"/>
      <c r="AF17" s="21">
        <v>18</v>
      </c>
      <c r="AG17" s="70">
        <f t="shared" si="47"/>
        <v>36</v>
      </c>
      <c r="AH17" s="1">
        <f t="shared" si="48"/>
        <v>18</v>
      </c>
      <c r="AI17" s="5"/>
      <c r="AJ17" s="214"/>
      <c r="AK17" s="68"/>
      <c r="AL17" s="21">
        <v>17</v>
      </c>
      <c r="AM17" s="68"/>
      <c r="AN17" s="21">
        <v>17</v>
      </c>
      <c r="AO17" s="70">
        <f t="shared" si="51"/>
        <v>34</v>
      </c>
      <c r="AP17" s="1">
        <f t="shared" si="52"/>
        <v>17</v>
      </c>
      <c r="AQ17" s="5"/>
      <c r="AR17" s="244"/>
      <c r="AS17" s="243"/>
      <c r="AT17" s="21">
        <f t="shared" si="53"/>
        <v>17</v>
      </c>
      <c r="AU17" s="243"/>
      <c r="AV17" s="21">
        <f t="shared" si="54"/>
        <v>17</v>
      </c>
      <c r="AW17" s="70">
        <f t="shared" si="55"/>
        <v>34</v>
      </c>
      <c r="AX17" s="1">
        <f t="shared" si="56"/>
        <v>17</v>
      </c>
      <c r="AY17" s="5"/>
      <c r="AZ17" s="68"/>
      <c r="BA17" s="68"/>
      <c r="BB17" s="21">
        <f t="shared" si="57"/>
        <v>0</v>
      </c>
      <c r="BC17" s="68"/>
      <c r="BD17" s="21">
        <f t="shared" si="58"/>
        <v>0</v>
      </c>
      <c r="BE17" s="70">
        <f t="shared" si="59"/>
        <v>0</v>
      </c>
      <c r="BF17" s="1">
        <f t="shared" si="60"/>
        <v>1</v>
      </c>
      <c r="BG17" s="5"/>
      <c r="BH17" s="68"/>
      <c r="BI17" s="68"/>
      <c r="BJ17" s="21">
        <f t="shared" si="61"/>
        <v>0</v>
      </c>
      <c r="BK17" s="68"/>
      <c r="BL17" s="21">
        <f t="shared" si="62"/>
        <v>0</v>
      </c>
      <c r="BM17" s="70">
        <f t="shared" si="63"/>
        <v>0</v>
      </c>
      <c r="BN17" s="1">
        <f t="shared" si="64"/>
        <v>1</v>
      </c>
      <c r="BO17" s="5"/>
      <c r="BP17" s="68"/>
      <c r="BQ17" s="68"/>
      <c r="BR17" s="21">
        <f t="shared" si="65"/>
        <v>0</v>
      </c>
      <c r="BS17" s="68"/>
      <c r="BT17" s="21">
        <f t="shared" si="66"/>
        <v>0</v>
      </c>
      <c r="BU17" s="70">
        <f t="shared" si="67"/>
        <v>0</v>
      </c>
      <c r="BV17" s="10">
        <f t="shared" si="68"/>
        <v>1</v>
      </c>
      <c r="BW17" s="5"/>
      <c r="BX17" s="68"/>
      <c r="BY17" s="68"/>
      <c r="BZ17" s="21">
        <f t="shared" si="69"/>
        <v>0</v>
      </c>
      <c r="CA17" s="68"/>
      <c r="CB17" s="21">
        <f t="shared" si="70"/>
        <v>0</v>
      </c>
      <c r="CC17" s="70">
        <f t="shared" si="71"/>
        <v>0</v>
      </c>
      <c r="CD17" s="10">
        <f t="shared" si="72"/>
        <v>1</v>
      </c>
      <c r="CE17" s="5"/>
      <c r="CF17" s="68"/>
      <c r="CG17" s="68"/>
      <c r="CH17" s="21">
        <f t="shared" si="73"/>
        <v>0</v>
      </c>
      <c r="CI17" s="68"/>
      <c r="CJ17" s="21">
        <f t="shared" si="74"/>
        <v>0</v>
      </c>
      <c r="CK17" s="70">
        <f t="shared" si="75"/>
        <v>0</v>
      </c>
      <c r="CL17" s="10">
        <f t="shared" si="76"/>
        <v>1</v>
      </c>
      <c r="CM17" s="5"/>
      <c r="CN17" s="68"/>
      <c r="CO17" s="68"/>
      <c r="CP17" s="21">
        <f t="shared" si="77"/>
        <v>0</v>
      </c>
      <c r="CQ17" s="68"/>
      <c r="CR17" s="21">
        <f t="shared" si="78"/>
        <v>0</v>
      </c>
      <c r="CS17" s="70">
        <f t="shared" si="79"/>
        <v>0</v>
      </c>
      <c r="CT17" s="10">
        <f t="shared" si="80"/>
        <v>1</v>
      </c>
      <c r="CU17" s="5"/>
      <c r="CV17" s="68"/>
      <c r="CW17" s="68"/>
      <c r="CX17" s="21">
        <f t="shared" si="81"/>
        <v>0</v>
      </c>
      <c r="CY17" s="68"/>
      <c r="CZ17" s="21">
        <f t="shared" si="82"/>
        <v>0</v>
      </c>
      <c r="DA17" s="70">
        <f t="shared" si="83"/>
        <v>0</v>
      </c>
      <c r="DB17" s="10">
        <f t="shared" si="84"/>
        <v>1</v>
      </c>
      <c r="DC17" s="7"/>
      <c r="DD17" s="9"/>
      <c r="DE17" s="12">
        <v>14</v>
      </c>
      <c r="DF17" s="12" t="str">
        <v>Theo Litjens</v>
      </c>
      <c r="DG17" s="12">
        <v>95</v>
      </c>
      <c r="DH17" s="12">
        <v>23</v>
      </c>
      <c r="DI17" s="12">
        <v>18140</v>
      </c>
      <c r="DJ17" s="15">
        <v>-94999977</v>
      </c>
      <c r="DK17" s="132">
        <v>-2849981860</v>
      </c>
      <c r="DL17" s="120"/>
      <c r="DM17" s="53" t="str">
        <f t="shared" si="0"/>
        <v>Josef Schaefer</v>
      </c>
      <c r="DN17" s="4">
        <f t="shared" si="85"/>
        <v>158</v>
      </c>
      <c r="DO17" s="4">
        <f t="shared" si="1"/>
        <v>0</v>
      </c>
      <c r="DP17" s="4">
        <f t="shared" si="2"/>
        <v>0</v>
      </c>
      <c r="DQ17" s="113">
        <f t="shared" si="86"/>
        <v>-158000000</v>
      </c>
      <c r="DR17" s="129">
        <f t="shared" si="87"/>
        <v>-4740000000</v>
      </c>
      <c r="DS17" s="131"/>
      <c r="DT17" s="130" t="str">
        <f t="shared" si="3"/>
        <v>Josef Schaefer</v>
      </c>
      <c r="DU17" s="59">
        <f t="shared" si="88"/>
        <v>158</v>
      </c>
      <c r="DV17" s="17">
        <f t="shared" si="4"/>
        <v>194</v>
      </c>
      <c r="DW17" s="60">
        <f t="shared" si="5"/>
        <v>34</v>
      </c>
      <c r="DX17" s="60">
        <f t="shared" si="6"/>
        <v>28</v>
      </c>
      <c r="DY17" s="60">
        <f t="shared" si="7"/>
        <v>28</v>
      </c>
      <c r="DZ17" s="60">
        <f t="shared" si="8"/>
        <v>36</v>
      </c>
      <c r="EA17" s="60">
        <f t="shared" si="9"/>
        <v>34</v>
      </c>
      <c r="EB17" s="60">
        <f t="shared" si="10"/>
        <v>34</v>
      </c>
      <c r="EC17" s="60">
        <f t="shared" si="11"/>
        <v>0</v>
      </c>
      <c r="ED17" s="60">
        <f t="shared" si="12"/>
        <v>0</v>
      </c>
      <c r="EE17" s="60">
        <f t="shared" si="13"/>
        <v>0</v>
      </c>
      <c r="EF17" s="60">
        <f t="shared" si="14"/>
        <v>0</v>
      </c>
      <c r="EG17" s="60">
        <f t="shared" si="15"/>
        <v>0</v>
      </c>
      <c r="EH17" s="60">
        <f t="shared" si="16"/>
        <v>0</v>
      </c>
      <c r="EI17" s="60">
        <f t="shared" si="17"/>
        <v>0</v>
      </c>
      <c r="EK17" s="3" t="str">
        <f t="shared" si="18"/>
        <v>Josef Schaefer</v>
      </c>
      <c r="EL17" s="1">
        <f t="shared" si="19"/>
        <v>0</v>
      </c>
      <c r="EM17" s="16">
        <f t="shared" si="20"/>
        <v>0</v>
      </c>
      <c r="EN17" s="16">
        <f t="shared" si="21"/>
        <v>0</v>
      </c>
      <c r="EO17" s="16">
        <f t="shared" si="22"/>
        <v>0</v>
      </c>
      <c r="EP17" s="16">
        <f t="shared" si="23"/>
        <v>0</v>
      </c>
      <c r="EQ17" s="16">
        <f t="shared" si="24"/>
        <v>0</v>
      </c>
      <c r="ER17" s="16">
        <f t="shared" si="25"/>
        <v>0</v>
      </c>
      <c r="ES17" s="16">
        <f t="shared" si="26"/>
        <v>0</v>
      </c>
      <c r="ET17" s="16">
        <f t="shared" si="27"/>
        <v>0</v>
      </c>
      <c r="EU17" s="16">
        <f t="shared" si="28"/>
        <v>0</v>
      </c>
      <c r="EV17" s="16">
        <f t="shared" si="29"/>
        <v>0</v>
      </c>
      <c r="EW17" s="16">
        <f t="shared" si="30"/>
        <v>0</v>
      </c>
      <c r="EX17" s="16">
        <f t="shared" si="31"/>
        <v>0</v>
      </c>
      <c r="EY17" s="16">
        <f t="shared" si="32"/>
        <v>0</v>
      </c>
      <c r="FA17" s="3" t="str">
        <f t="shared" si="33"/>
        <v>Josef Schaefer</v>
      </c>
      <c r="FB17" s="1">
        <f t="shared" si="89"/>
        <v>0</v>
      </c>
      <c r="FC17" s="1">
        <f t="shared" si="34"/>
        <v>0</v>
      </c>
      <c r="FD17" s="1">
        <f t="shared" si="35"/>
        <v>0</v>
      </c>
      <c r="FE17" s="1">
        <f t="shared" si="90"/>
        <v>0</v>
      </c>
      <c r="FF17" s="1">
        <f t="shared" si="91"/>
        <v>0</v>
      </c>
      <c r="FG17" s="1">
        <f t="shared" si="92"/>
        <v>0</v>
      </c>
      <c r="FH17" s="16">
        <f t="shared" si="93"/>
        <v>0</v>
      </c>
      <c r="FI17" s="16">
        <f t="shared" si="94"/>
        <v>0</v>
      </c>
      <c r="FJ17" s="16">
        <f t="shared" si="95"/>
        <v>0</v>
      </c>
      <c r="FK17" s="16">
        <f t="shared" si="96"/>
        <v>0</v>
      </c>
      <c r="FL17" s="16">
        <f t="shared" si="97"/>
        <v>0</v>
      </c>
      <c r="FM17" s="16">
        <f t="shared" si="98"/>
        <v>0</v>
      </c>
      <c r="FN17" s="16">
        <f t="shared" si="99"/>
        <v>0</v>
      </c>
      <c r="FO17" s="16">
        <f t="shared" si="100"/>
        <v>0</v>
      </c>
      <c r="FR17" s="204" t="str">
        <f>'DMV per. 1'!B17</f>
        <v>Josef Schaefer</v>
      </c>
      <c r="FS17" s="1">
        <f t="shared" si="101"/>
        <v>0</v>
      </c>
      <c r="FT17" s="1">
        <f t="shared" si="102"/>
        <v>0</v>
      </c>
      <c r="FU17" s="1">
        <f t="shared" si="103"/>
        <v>0</v>
      </c>
      <c r="FV17" s="1">
        <f t="shared" si="104"/>
        <v>0</v>
      </c>
      <c r="FW17" s="1">
        <f t="shared" si="105"/>
        <v>0</v>
      </c>
      <c r="FX17" s="1">
        <f t="shared" si="106"/>
        <v>0</v>
      </c>
      <c r="FY17" s="1">
        <f t="shared" si="107"/>
        <v>0</v>
      </c>
      <c r="FZ17" s="1">
        <f t="shared" si="108"/>
        <v>0</v>
      </c>
      <c r="GA17" s="1">
        <f t="shared" si="109"/>
        <v>0</v>
      </c>
      <c r="GB17" s="1">
        <f t="shared" si="110"/>
        <v>0</v>
      </c>
      <c r="GC17" s="1">
        <f t="shared" si="111"/>
        <v>0</v>
      </c>
      <c r="GD17" s="1">
        <f t="shared" si="112"/>
        <v>0</v>
      </c>
      <c r="GE17" s="1">
        <f t="shared" si="113"/>
        <v>0</v>
      </c>
      <c r="GF17" s="157">
        <f t="shared" si="114"/>
        <v>0</v>
      </c>
    </row>
    <row r="18" spans="1:188" ht="15.75" x14ac:dyDescent="0.25">
      <c r="A18" s="183">
        <v>15</v>
      </c>
      <c r="B18" s="86" t="str">
        <f>'DMV per. 1'!B18</f>
        <v>Karel Achten</v>
      </c>
      <c r="C18" s="6"/>
      <c r="D18" s="187"/>
      <c r="E18" s="1"/>
      <c r="F18" s="21">
        <v>17</v>
      </c>
      <c r="G18" s="1"/>
      <c r="H18" s="21">
        <v>17</v>
      </c>
      <c r="I18" s="70">
        <f t="shared" si="37"/>
        <v>34</v>
      </c>
      <c r="J18" s="1">
        <f t="shared" si="38"/>
        <v>16</v>
      </c>
      <c r="K18" s="5"/>
      <c r="L18" s="193">
        <v>14</v>
      </c>
      <c r="M18" s="1">
        <v>0</v>
      </c>
      <c r="N18" s="21">
        <f t="shared" si="115"/>
        <v>13</v>
      </c>
      <c r="O18" s="1">
        <v>0</v>
      </c>
      <c r="P18" s="21">
        <f t="shared" si="116"/>
        <v>13</v>
      </c>
      <c r="Q18" s="70">
        <f t="shared" si="39"/>
        <v>26</v>
      </c>
      <c r="R18" s="1">
        <f t="shared" si="40"/>
        <v>13</v>
      </c>
      <c r="S18" s="5"/>
      <c r="T18" s="193"/>
      <c r="U18" s="1"/>
      <c r="V18" s="21">
        <f t="shared" si="41"/>
        <v>14</v>
      </c>
      <c r="W18" s="1"/>
      <c r="X18" s="21">
        <f t="shared" si="42"/>
        <v>14</v>
      </c>
      <c r="Y18" s="70">
        <f t="shared" si="43"/>
        <v>28</v>
      </c>
      <c r="Z18" s="1">
        <f t="shared" si="44"/>
        <v>14</v>
      </c>
      <c r="AA18" s="5"/>
      <c r="AB18" s="214">
        <v>12</v>
      </c>
      <c r="AC18" s="68">
        <v>10</v>
      </c>
      <c r="AD18" s="21">
        <f t="shared" si="45"/>
        <v>11</v>
      </c>
      <c r="AE18" s="68">
        <v>4840</v>
      </c>
      <c r="AF18" s="21">
        <f t="shared" si="46"/>
        <v>12</v>
      </c>
      <c r="AG18" s="70">
        <f t="shared" si="47"/>
        <v>23</v>
      </c>
      <c r="AH18" s="1">
        <f t="shared" si="48"/>
        <v>11</v>
      </c>
      <c r="AI18" s="5"/>
      <c r="AJ18" s="213">
        <v>22</v>
      </c>
      <c r="AK18" s="68">
        <v>7</v>
      </c>
      <c r="AL18" s="21">
        <f t="shared" si="49"/>
        <v>4</v>
      </c>
      <c r="AM18" s="68">
        <v>5120</v>
      </c>
      <c r="AN18" s="21">
        <f t="shared" si="50"/>
        <v>5</v>
      </c>
      <c r="AO18" s="70">
        <f t="shared" si="51"/>
        <v>9</v>
      </c>
      <c r="AP18" s="1">
        <f t="shared" si="52"/>
        <v>4</v>
      </c>
      <c r="AQ18" s="5"/>
      <c r="AR18" s="244">
        <v>14</v>
      </c>
      <c r="AS18" s="243">
        <v>2</v>
      </c>
      <c r="AT18" s="21">
        <f t="shared" si="53"/>
        <v>13</v>
      </c>
      <c r="AU18" s="243">
        <v>2040</v>
      </c>
      <c r="AV18" s="21">
        <f t="shared" si="54"/>
        <v>13</v>
      </c>
      <c r="AW18" s="70">
        <f t="shared" si="55"/>
        <v>26</v>
      </c>
      <c r="AX18" s="1">
        <f t="shared" si="56"/>
        <v>14</v>
      </c>
      <c r="AY18" s="5"/>
      <c r="AZ18" s="68"/>
      <c r="BA18" s="68"/>
      <c r="BB18" s="21">
        <f t="shared" si="57"/>
        <v>0</v>
      </c>
      <c r="BC18" s="68"/>
      <c r="BD18" s="21">
        <f t="shared" si="58"/>
        <v>0</v>
      </c>
      <c r="BE18" s="70">
        <f t="shared" si="59"/>
        <v>0</v>
      </c>
      <c r="BF18" s="1">
        <f t="shared" si="60"/>
        <v>1</v>
      </c>
      <c r="BG18" s="5"/>
      <c r="BH18" s="68"/>
      <c r="BI18" s="68"/>
      <c r="BJ18" s="21">
        <f t="shared" si="61"/>
        <v>0</v>
      </c>
      <c r="BK18" s="68"/>
      <c r="BL18" s="21">
        <f t="shared" si="62"/>
        <v>0</v>
      </c>
      <c r="BM18" s="70">
        <f t="shared" si="63"/>
        <v>0</v>
      </c>
      <c r="BN18" s="1">
        <f t="shared" si="64"/>
        <v>1</v>
      </c>
      <c r="BO18" s="5"/>
      <c r="BP18" s="68"/>
      <c r="BQ18" s="68"/>
      <c r="BR18" s="21">
        <f t="shared" si="65"/>
        <v>0</v>
      </c>
      <c r="BS18" s="68"/>
      <c r="BT18" s="21">
        <f t="shared" si="66"/>
        <v>0</v>
      </c>
      <c r="BU18" s="70">
        <f t="shared" si="67"/>
        <v>0</v>
      </c>
      <c r="BV18" s="10">
        <f t="shared" si="68"/>
        <v>1</v>
      </c>
      <c r="BW18" s="5"/>
      <c r="BX18" s="68"/>
      <c r="BY18" s="68"/>
      <c r="BZ18" s="21">
        <f t="shared" si="69"/>
        <v>0</v>
      </c>
      <c r="CA18" s="68"/>
      <c r="CB18" s="21">
        <f t="shared" si="70"/>
        <v>0</v>
      </c>
      <c r="CC18" s="70">
        <f t="shared" si="71"/>
        <v>0</v>
      </c>
      <c r="CD18" s="10">
        <f t="shared" si="72"/>
        <v>1</v>
      </c>
      <c r="CE18" s="5"/>
      <c r="CF18" s="68"/>
      <c r="CG18" s="68"/>
      <c r="CH18" s="21">
        <f t="shared" si="73"/>
        <v>0</v>
      </c>
      <c r="CI18" s="68"/>
      <c r="CJ18" s="21">
        <f t="shared" si="74"/>
        <v>0</v>
      </c>
      <c r="CK18" s="70">
        <f t="shared" si="75"/>
        <v>0</v>
      </c>
      <c r="CL18" s="10">
        <f t="shared" si="76"/>
        <v>1</v>
      </c>
      <c r="CM18" s="5"/>
      <c r="CN18" s="68"/>
      <c r="CO18" s="68"/>
      <c r="CP18" s="21">
        <f t="shared" si="77"/>
        <v>0</v>
      </c>
      <c r="CQ18" s="68"/>
      <c r="CR18" s="21">
        <f t="shared" si="78"/>
        <v>0</v>
      </c>
      <c r="CS18" s="70">
        <f t="shared" si="79"/>
        <v>0</v>
      </c>
      <c r="CT18" s="10">
        <f t="shared" si="80"/>
        <v>1</v>
      </c>
      <c r="CU18" s="5"/>
      <c r="CV18" s="68"/>
      <c r="CW18" s="68"/>
      <c r="CX18" s="21">
        <f t="shared" si="81"/>
        <v>0</v>
      </c>
      <c r="CY18" s="68"/>
      <c r="CZ18" s="21">
        <f t="shared" si="82"/>
        <v>0</v>
      </c>
      <c r="DA18" s="70">
        <f t="shared" si="83"/>
        <v>0</v>
      </c>
      <c r="DB18" s="10">
        <f t="shared" si="84"/>
        <v>1</v>
      </c>
      <c r="DC18" s="7"/>
      <c r="DD18" s="9"/>
      <c r="DE18" s="12">
        <v>15</v>
      </c>
      <c r="DF18" s="12" t="str">
        <v>Jeu Teunissen</v>
      </c>
      <c r="DG18" s="12">
        <v>111</v>
      </c>
      <c r="DH18" s="12">
        <v>17</v>
      </c>
      <c r="DI18" s="12">
        <v>6820</v>
      </c>
      <c r="DJ18" s="15">
        <v>-110999983</v>
      </c>
      <c r="DK18" s="132">
        <v>-3329993180</v>
      </c>
      <c r="DL18" s="120"/>
      <c r="DM18" s="53" t="str">
        <f t="shared" si="0"/>
        <v>Karel Achten</v>
      </c>
      <c r="DN18" s="4">
        <f t="shared" si="85"/>
        <v>112</v>
      </c>
      <c r="DO18" s="4">
        <f t="shared" si="1"/>
        <v>19</v>
      </c>
      <c r="DP18" s="4">
        <f t="shared" si="2"/>
        <v>12000</v>
      </c>
      <c r="DQ18" s="113">
        <f t="shared" si="86"/>
        <v>-111999981</v>
      </c>
      <c r="DR18" s="129">
        <f t="shared" si="87"/>
        <v>-3359988000</v>
      </c>
      <c r="DS18" s="131"/>
      <c r="DT18" s="130" t="str">
        <f t="shared" si="3"/>
        <v>Karel Achten</v>
      </c>
      <c r="DU18" s="59">
        <f t="shared" si="88"/>
        <v>112</v>
      </c>
      <c r="DV18" s="17">
        <f t="shared" si="4"/>
        <v>146</v>
      </c>
      <c r="DW18" s="60">
        <f t="shared" si="5"/>
        <v>34</v>
      </c>
      <c r="DX18" s="60">
        <f t="shared" si="6"/>
        <v>26</v>
      </c>
      <c r="DY18" s="60">
        <f t="shared" si="7"/>
        <v>28</v>
      </c>
      <c r="DZ18" s="60">
        <f t="shared" si="8"/>
        <v>23</v>
      </c>
      <c r="EA18" s="60">
        <f t="shared" si="9"/>
        <v>9</v>
      </c>
      <c r="EB18" s="60">
        <f t="shared" si="10"/>
        <v>26</v>
      </c>
      <c r="EC18" s="60">
        <f t="shared" si="11"/>
        <v>0</v>
      </c>
      <c r="ED18" s="60">
        <f t="shared" si="12"/>
        <v>0</v>
      </c>
      <c r="EE18" s="60">
        <f t="shared" si="13"/>
        <v>0</v>
      </c>
      <c r="EF18" s="60">
        <f t="shared" si="14"/>
        <v>0</v>
      </c>
      <c r="EG18" s="60">
        <f t="shared" si="15"/>
        <v>0</v>
      </c>
      <c r="EH18" s="60">
        <f t="shared" si="16"/>
        <v>0</v>
      </c>
      <c r="EI18" s="60">
        <f t="shared" si="17"/>
        <v>0</v>
      </c>
      <c r="EK18" s="3" t="str">
        <f t="shared" si="18"/>
        <v>Karel Achten</v>
      </c>
      <c r="EL18" s="1">
        <f t="shared" si="19"/>
        <v>19</v>
      </c>
      <c r="EM18" s="16">
        <f t="shared" si="20"/>
        <v>0</v>
      </c>
      <c r="EN18" s="16">
        <f t="shared" si="21"/>
        <v>0</v>
      </c>
      <c r="EO18" s="16">
        <f t="shared" si="22"/>
        <v>0</v>
      </c>
      <c r="EP18" s="16">
        <f t="shared" si="23"/>
        <v>10</v>
      </c>
      <c r="EQ18" s="16">
        <f t="shared" si="24"/>
        <v>7</v>
      </c>
      <c r="ER18" s="16">
        <f t="shared" si="25"/>
        <v>2</v>
      </c>
      <c r="ES18" s="16">
        <f t="shared" si="26"/>
        <v>0</v>
      </c>
      <c r="ET18" s="16">
        <f t="shared" si="27"/>
        <v>0</v>
      </c>
      <c r="EU18" s="16">
        <f t="shared" si="28"/>
        <v>0</v>
      </c>
      <c r="EV18" s="16">
        <f t="shared" si="29"/>
        <v>0</v>
      </c>
      <c r="EW18" s="16">
        <f t="shared" si="30"/>
        <v>0</v>
      </c>
      <c r="EX18" s="16">
        <f t="shared" si="31"/>
        <v>0</v>
      </c>
      <c r="EY18" s="16">
        <f t="shared" si="32"/>
        <v>0</v>
      </c>
      <c r="FA18" s="3" t="str">
        <f t="shared" si="33"/>
        <v>Karel Achten</v>
      </c>
      <c r="FB18" s="1">
        <f t="shared" si="89"/>
        <v>12000</v>
      </c>
      <c r="FC18" s="1">
        <f t="shared" si="34"/>
        <v>0</v>
      </c>
      <c r="FD18" s="1">
        <f t="shared" si="35"/>
        <v>0</v>
      </c>
      <c r="FE18" s="1">
        <f t="shared" si="90"/>
        <v>0</v>
      </c>
      <c r="FF18" s="1">
        <f t="shared" si="91"/>
        <v>4840</v>
      </c>
      <c r="FG18" s="1">
        <f t="shared" si="92"/>
        <v>5120</v>
      </c>
      <c r="FH18" s="16">
        <f t="shared" si="93"/>
        <v>2040</v>
      </c>
      <c r="FI18" s="16">
        <f t="shared" si="94"/>
        <v>0</v>
      </c>
      <c r="FJ18" s="16">
        <f t="shared" si="95"/>
        <v>0</v>
      </c>
      <c r="FK18" s="16">
        <f t="shared" si="96"/>
        <v>0</v>
      </c>
      <c r="FL18" s="16">
        <f t="shared" si="97"/>
        <v>0</v>
      </c>
      <c r="FM18" s="16">
        <f t="shared" si="98"/>
        <v>0</v>
      </c>
      <c r="FN18" s="16">
        <f t="shared" si="99"/>
        <v>0</v>
      </c>
      <c r="FO18" s="16">
        <f t="shared" si="100"/>
        <v>0</v>
      </c>
      <c r="FR18" s="204" t="str">
        <f>'DMV per. 1'!B18</f>
        <v>Karel Achten</v>
      </c>
      <c r="FS18" s="1">
        <f t="shared" si="101"/>
        <v>0</v>
      </c>
      <c r="FT18" s="1">
        <f t="shared" si="102"/>
        <v>1</v>
      </c>
      <c r="FU18" s="1">
        <f t="shared" si="103"/>
        <v>0</v>
      </c>
      <c r="FV18" s="1">
        <f t="shared" si="104"/>
        <v>1</v>
      </c>
      <c r="FW18" s="1">
        <f t="shared" si="105"/>
        <v>1</v>
      </c>
      <c r="FX18" s="1">
        <f t="shared" si="106"/>
        <v>1</v>
      </c>
      <c r="FY18" s="1">
        <f t="shared" si="107"/>
        <v>0</v>
      </c>
      <c r="FZ18" s="1">
        <f t="shared" si="108"/>
        <v>0</v>
      </c>
      <c r="GA18" s="1">
        <f t="shared" si="109"/>
        <v>0</v>
      </c>
      <c r="GB18" s="1">
        <f t="shared" si="110"/>
        <v>0</v>
      </c>
      <c r="GC18" s="1">
        <f t="shared" si="111"/>
        <v>0</v>
      </c>
      <c r="GD18" s="1">
        <f t="shared" si="112"/>
        <v>0</v>
      </c>
      <c r="GE18" s="1">
        <f t="shared" si="113"/>
        <v>0</v>
      </c>
      <c r="GF18" s="157">
        <f t="shared" si="114"/>
        <v>4</v>
      </c>
    </row>
    <row r="19" spans="1:188" ht="15.75" x14ac:dyDescent="0.25">
      <c r="A19" s="183">
        <v>16</v>
      </c>
      <c r="B19" s="86" t="str">
        <f>'DMV per. 1'!B19</f>
        <v>Mart o/h Roodt</v>
      </c>
      <c r="C19" s="6"/>
      <c r="D19" s="1">
        <v>6</v>
      </c>
      <c r="E19" s="1">
        <v>1</v>
      </c>
      <c r="F19" s="21">
        <v>9</v>
      </c>
      <c r="G19" s="1">
        <v>2600</v>
      </c>
      <c r="H19" s="21">
        <v>9</v>
      </c>
      <c r="I19" s="70">
        <f t="shared" si="37"/>
        <v>18</v>
      </c>
      <c r="J19" s="1">
        <f t="shared" si="38"/>
        <v>10</v>
      </c>
      <c r="K19" s="5"/>
      <c r="L19" s="192">
        <v>7</v>
      </c>
      <c r="M19" s="1">
        <v>6</v>
      </c>
      <c r="N19" s="21">
        <f t="shared" si="115"/>
        <v>6</v>
      </c>
      <c r="O19" s="1">
        <v>2420</v>
      </c>
      <c r="P19" s="21">
        <f t="shared" si="116"/>
        <v>10</v>
      </c>
      <c r="Q19" s="70">
        <f t="shared" si="39"/>
        <v>16</v>
      </c>
      <c r="R19" s="1">
        <f t="shared" si="40"/>
        <v>8</v>
      </c>
      <c r="S19" s="5"/>
      <c r="T19" s="193">
        <v>11</v>
      </c>
      <c r="U19" s="1">
        <v>6</v>
      </c>
      <c r="V19" s="21">
        <f t="shared" si="41"/>
        <v>7</v>
      </c>
      <c r="W19" s="1">
        <v>3660</v>
      </c>
      <c r="X19" s="21">
        <f t="shared" si="42"/>
        <v>6</v>
      </c>
      <c r="Y19" s="70">
        <f t="shared" si="43"/>
        <v>13</v>
      </c>
      <c r="Z19" s="1">
        <f t="shared" si="44"/>
        <v>5</v>
      </c>
      <c r="AA19" s="5"/>
      <c r="AB19" s="213">
        <v>9</v>
      </c>
      <c r="AC19" s="68">
        <v>18</v>
      </c>
      <c r="AD19" s="21">
        <f t="shared" si="45"/>
        <v>1</v>
      </c>
      <c r="AE19" s="189">
        <v>6140</v>
      </c>
      <c r="AF19" s="21">
        <f t="shared" si="46"/>
        <v>5</v>
      </c>
      <c r="AG19" s="70">
        <f t="shared" si="47"/>
        <v>6</v>
      </c>
      <c r="AH19" s="1">
        <f t="shared" si="48"/>
        <v>1</v>
      </c>
      <c r="AI19" s="5"/>
      <c r="AJ19" s="214"/>
      <c r="AK19" s="68"/>
      <c r="AL19" s="21">
        <v>17</v>
      </c>
      <c r="AM19" s="68"/>
      <c r="AN19" s="21">
        <v>17</v>
      </c>
      <c r="AO19" s="70">
        <f t="shared" si="51"/>
        <v>34</v>
      </c>
      <c r="AP19" s="1">
        <f t="shared" si="52"/>
        <v>17</v>
      </c>
      <c r="AQ19" s="5"/>
      <c r="AR19" s="244">
        <v>5</v>
      </c>
      <c r="AS19" s="243">
        <v>2</v>
      </c>
      <c r="AT19" s="21">
        <f t="shared" si="53"/>
        <v>13</v>
      </c>
      <c r="AU19" s="243">
        <v>1980</v>
      </c>
      <c r="AV19" s="21">
        <f t="shared" si="54"/>
        <v>14</v>
      </c>
      <c r="AW19" s="70">
        <f t="shared" si="55"/>
        <v>27</v>
      </c>
      <c r="AX19" s="1">
        <f t="shared" si="56"/>
        <v>16</v>
      </c>
      <c r="AY19" s="5"/>
      <c r="AZ19" s="68"/>
      <c r="BA19" s="68"/>
      <c r="BB19" s="21">
        <f t="shared" si="57"/>
        <v>0</v>
      </c>
      <c r="BC19" s="68"/>
      <c r="BD19" s="21">
        <f t="shared" si="58"/>
        <v>0</v>
      </c>
      <c r="BE19" s="70">
        <f t="shared" si="59"/>
        <v>0</v>
      </c>
      <c r="BF19" s="1">
        <f t="shared" si="60"/>
        <v>1</v>
      </c>
      <c r="BG19" s="5"/>
      <c r="BH19" s="68"/>
      <c r="BI19" s="68"/>
      <c r="BJ19" s="21">
        <f t="shared" si="61"/>
        <v>0</v>
      </c>
      <c r="BK19" s="68"/>
      <c r="BL19" s="21">
        <f t="shared" si="62"/>
        <v>0</v>
      </c>
      <c r="BM19" s="70">
        <f t="shared" si="63"/>
        <v>0</v>
      </c>
      <c r="BN19" s="1">
        <f t="shared" si="64"/>
        <v>1</v>
      </c>
      <c r="BO19" s="5"/>
      <c r="BP19" s="68"/>
      <c r="BQ19" s="68"/>
      <c r="BR19" s="21">
        <f t="shared" si="65"/>
        <v>0</v>
      </c>
      <c r="BS19" s="68"/>
      <c r="BT19" s="21">
        <f t="shared" si="66"/>
        <v>0</v>
      </c>
      <c r="BU19" s="70">
        <f t="shared" si="67"/>
        <v>0</v>
      </c>
      <c r="BV19" s="10">
        <f t="shared" si="68"/>
        <v>1</v>
      </c>
      <c r="BW19" s="5"/>
      <c r="BX19" s="68"/>
      <c r="BY19" s="68"/>
      <c r="BZ19" s="21">
        <f t="shared" si="69"/>
        <v>0</v>
      </c>
      <c r="CA19" s="68"/>
      <c r="CB19" s="21">
        <f t="shared" si="70"/>
        <v>0</v>
      </c>
      <c r="CC19" s="70">
        <f t="shared" si="71"/>
        <v>0</v>
      </c>
      <c r="CD19" s="10">
        <f t="shared" si="72"/>
        <v>1</v>
      </c>
      <c r="CE19" s="5"/>
      <c r="CF19" s="68"/>
      <c r="CG19" s="68"/>
      <c r="CH19" s="21">
        <f t="shared" si="73"/>
        <v>0</v>
      </c>
      <c r="CI19" s="68"/>
      <c r="CJ19" s="21">
        <f t="shared" si="74"/>
        <v>0</v>
      </c>
      <c r="CK19" s="70">
        <f t="shared" si="75"/>
        <v>0</v>
      </c>
      <c r="CL19" s="10">
        <f t="shared" si="76"/>
        <v>1</v>
      </c>
      <c r="CM19" s="5"/>
      <c r="CN19" s="68"/>
      <c r="CO19" s="68"/>
      <c r="CP19" s="21">
        <f t="shared" si="77"/>
        <v>0</v>
      </c>
      <c r="CQ19" s="68"/>
      <c r="CR19" s="21">
        <f t="shared" si="78"/>
        <v>0</v>
      </c>
      <c r="CS19" s="70">
        <f t="shared" si="79"/>
        <v>0</v>
      </c>
      <c r="CT19" s="10">
        <f t="shared" si="80"/>
        <v>1</v>
      </c>
      <c r="CU19" s="5"/>
      <c r="CV19" s="68"/>
      <c r="CW19" s="68"/>
      <c r="CX19" s="21">
        <f t="shared" si="81"/>
        <v>0</v>
      </c>
      <c r="CY19" s="68"/>
      <c r="CZ19" s="21">
        <f t="shared" si="82"/>
        <v>0</v>
      </c>
      <c r="DA19" s="70">
        <f t="shared" si="83"/>
        <v>0</v>
      </c>
      <c r="DB19" s="10">
        <f t="shared" si="84"/>
        <v>1</v>
      </c>
      <c r="DC19" s="7"/>
      <c r="DD19" s="9"/>
      <c r="DE19" s="12">
        <v>16</v>
      </c>
      <c r="DF19" s="12" t="str">
        <v>Karel Achten</v>
      </c>
      <c r="DG19" s="12">
        <v>112</v>
      </c>
      <c r="DH19" s="12">
        <v>19</v>
      </c>
      <c r="DI19" s="12">
        <v>12000</v>
      </c>
      <c r="DJ19" s="15">
        <v>-111999981</v>
      </c>
      <c r="DK19" s="132">
        <v>-3359988000</v>
      </c>
      <c r="DL19" s="120"/>
      <c r="DM19" s="53" t="str">
        <f t="shared" si="0"/>
        <v>Mart o/h Roodt</v>
      </c>
      <c r="DN19" s="4">
        <f t="shared" si="85"/>
        <v>80</v>
      </c>
      <c r="DO19" s="4">
        <f t="shared" si="1"/>
        <v>33</v>
      </c>
      <c r="DP19" s="4">
        <f t="shared" si="2"/>
        <v>16800</v>
      </c>
      <c r="DQ19" s="113">
        <f t="shared" si="86"/>
        <v>-79999967</v>
      </c>
      <c r="DR19" s="129">
        <f t="shared" si="87"/>
        <v>-2399983200</v>
      </c>
      <c r="DS19" s="131"/>
      <c r="DT19" s="130" t="str">
        <f t="shared" si="3"/>
        <v>Mart o/h Roodt</v>
      </c>
      <c r="DU19" s="59">
        <f t="shared" si="88"/>
        <v>80</v>
      </c>
      <c r="DV19" s="17">
        <f t="shared" si="4"/>
        <v>114</v>
      </c>
      <c r="DW19" s="60">
        <f t="shared" si="5"/>
        <v>18</v>
      </c>
      <c r="DX19" s="60">
        <f t="shared" si="6"/>
        <v>16</v>
      </c>
      <c r="DY19" s="60">
        <f t="shared" si="7"/>
        <v>13</v>
      </c>
      <c r="DZ19" s="60">
        <f t="shared" si="8"/>
        <v>6</v>
      </c>
      <c r="EA19" s="60">
        <f t="shared" si="9"/>
        <v>34</v>
      </c>
      <c r="EB19" s="60">
        <f t="shared" si="10"/>
        <v>27</v>
      </c>
      <c r="EC19" s="60">
        <f t="shared" si="11"/>
        <v>0</v>
      </c>
      <c r="ED19" s="60">
        <f t="shared" si="12"/>
        <v>0</v>
      </c>
      <c r="EE19" s="60">
        <f t="shared" si="13"/>
        <v>0</v>
      </c>
      <c r="EF19" s="60">
        <f t="shared" si="14"/>
        <v>0</v>
      </c>
      <c r="EG19" s="60">
        <f t="shared" si="15"/>
        <v>0</v>
      </c>
      <c r="EH19" s="60">
        <f t="shared" si="16"/>
        <v>0</v>
      </c>
      <c r="EI19" s="60">
        <f t="shared" si="17"/>
        <v>0</v>
      </c>
      <c r="EK19" s="3" t="str">
        <f t="shared" si="18"/>
        <v>Mart o/h Roodt</v>
      </c>
      <c r="EL19" s="1">
        <f t="shared" si="19"/>
        <v>33</v>
      </c>
      <c r="EM19" s="16">
        <f t="shared" si="20"/>
        <v>1</v>
      </c>
      <c r="EN19" s="16">
        <f t="shared" si="21"/>
        <v>6</v>
      </c>
      <c r="EO19" s="16">
        <f t="shared" si="22"/>
        <v>6</v>
      </c>
      <c r="EP19" s="16">
        <f t="shared" si="23"/>
        <v>18</v>
      </c>
      <c r="EQ19" s="16">
        <f t="shared" si="24"/>
        <v>0</v>
      </c>
      <c r="ER19" s="16">
        <f t="shared" si="25"/>
        <v>2</v>
      </c>
      <c r="ES19" s="16">
        <f t="shared" si="26"/>
        <v>0</v>
      </c>
      <c r="ET19" s="16">
        <f t="shared" si="27"/>
        <v>0</v>
      </c>
      <c r="EU19" s="16">
        <f t="shared" si="28"/>
        <v>0</v>
      </c>
      <c r="EV19" s="16">
        <f t="shared" si="29"/>
        <v>0</v>
      </c>
      <c r="EW19" s="16">
        <f t="shared" si="30"/>
        <v>0</v>
      </c>
      <c r="EX19" s="16">
        <f t="shared" si="31"/>
        <v>0</v>
      </c>
      <c r="EY19" s="16">
        <f t="shared" si="32"/>
        <v>0</v>
      </c>
      <c r="FA19" s="3" t="str">
        <f t="shared" si="33"/>
        <v>Mart o/h Roodt</v>
      </c>
      <c r="FB19" s="1">
        <f t="shared" si="89"/>
        <v>16800</v>
      </c>
      <c r="FC19" s="1">
        <f t="shared" si="34"/>
        <v>2600</v>
      </c>
      <c r="FD19" s="1">
        <f t="shared" si="35"/>
        <v>2420</v>
      </c>
      <c r="FE19" s="1">
        <f t="shared" si="90"/>
        <v>3660</v>
      </c>
      <c r="FF19" s="1">
        <f t="shared" si="91"/>
        <v>6140</v>
      </c>
      <c r="FG19" s="1">
        <f t="shared" si="92"/>
        <v>0</v>
      </c>
      <c r="FH19" s="16">
        <f t="shared" si="93"/>
        <v>1980</v>
      </c>
      <c r="FI19" s="16">
        <f t="shared" si="94"/>
        <v>0</v>
      </c>
      <c r="FJ19" s="16">
        <f t="shared" si="95"/>
        <v>0</v>
      </c>
      <c r="FK19" s="16">
        <f t="shared" si="96"/>
        <v>0</v>
      </c>
      <c r="FL19" s="16">
        <f t="shared" si="97"/>
        <v>0</v>
      </c>
      <c r="FM19" s="16">
        <f t="shared" si="98"/>
        <v>0</v>
      </c>
      <c r="FN19" s="16">
        <f t="shared" si="99"/>
        <v>0</v>
      </c>
      <c r="FO19" s="16">
        <f t="shared" si="100"/>
        <v>0</v>
      </c>
      <c r="FR19" s="204" t="str">
        <f>'DMV per. 1'!B19</f>
        <v>Mart o/h Roodt</v>
      </c>
      <c r="FS19" s="1">
        <f t="shared" si="101"/>
        <v>1</v>
      </c>
      <c r="FT19" s="1">
        <f t="shared" si="102"/>
        <v>1</v>
      </c>
      <c r="FU19" s="1">
        <f t="shared" si="103"/>
        <v>1</v>
      </c>
      <c r="FV19" s="1">
        <f t="shared" si="104"/>
        <v>1</v>
      </c>
      <c r="FW19" s="1">
        <f t="shared" si="105"/>
        <v>0</v>
      </c>
      <c r="FX19" s="1">
        <f t="shared" si="106"/>
        <v>1</v>
      </c>
      <c r="FY19" s="1">
        <f t="shared" si="107"/>
        <v>0</v>
      </c>
      <c r="FZ19" s="1">
        <f t="shared" si="108"/>
        <v>0</v>
      </c>
      <c r="GA19" s="1">
        <f t="shared" si="109"/>
        <v>0</v>
      </c>
      <c r="GB19" s="1">
        <f t="shared" si="110"/>
        <v>0</v>
      </c>
      <c r="GC19" s="1">
        <f t="shared" si="111"/>
        <v>0</v>
      </c>
      <c r="GD19" s="1">
        <f t="shared" si="112"/>
        <v>0</v>
      </c>
      <c r="GE19" s="1">
        <f t="shared" si="113"/>
        <v>0</v>
      </c>
      <c r="GF19" s="157">
        <f t="shared" si="114"/>
        <v>5</v>
      </c>
    </row>
    <row r="20" spans="1:188" ht="15.75" x14ac:dyDescent="0.25">
      <c r="A20" s="183">
        <v>17</v>
      </c>
      <c r="B20" s="86" t="str">
        <f>'DMV per. 1'!B20</f>
        <v>Sjra Janssen</v>
      </c>
      <c r="C20" s="6"/>
      <c r="D20" s="187">
        <v>32</v>
      </c>
      <c r="E20" s="1">
        <v>4</v>
      </c>
      <c r="F20" s="21">
        <f t="shared" si="36"/>
        <v>2</v>
      </c>
      <c r="G20" s="1">
        <v>2030</v>
      </c>
      <c r="H20" s="21">
        <v>12</v>
      </c>
      <c r="I20" s="70">
        <f t="shared" si="37"/>
        <v>14</v>
      </c>
      <c r="J20" s="1">
        <f t="shared" si="38"/>
        <v>7</v>
      </c>
      <c r="K20" s="5"/>
      <c r="L20" s="192">
        <v>6</v>
      </c>
      <c r="M20" s="1">
        <v>11</v>
      </c>
      <c r="N20" s="21">
        <f t="shared" si="115"/>
        <v>3</v>
      </c>
      <c r="O20" s="1">
        <v>3920</v>
      </c>
      <c r="P20" s="21">
        <f t="shared" si="116"/>
        <v>7</v>
      </c>
      <c r="Q20" s="70">
        <f t="shared" si="39"/>
        <v>10</v>
      </c>
      <c r="R20" s="1">
        <f t="shared" si="40"/>
        <v>5</v>
      </c>
      <c r="S20" s="5"/>
      <c r="T20" s="192">
        <v>30</v>
      </c>
      <c r="U20" s="1">
        <v>7</v>
      </c>
      <c r="V20" s="21">
        <f t="shared" si="41"/>
        <v>6</v>
      </c>
      <c r="W20" s="1">
        <v>3480</v>
      </c>
      <c r="X20" s="21">
        <f t="shared" si="42"/>
        <v>8</v>
      </c>
      <c r="Y20" s="70">
        <f t="shared" si="43"/>
        <v>14</v>
      </c>
      <c r="Z20" s="1">
        <f t="shared" si="44"/>
        <v>7</v>
      </c>
      <c r="AA20" s="5"/>
      <c r="AB20" s="214">
        <v>23</v>
      </c>
      <c r="AC20" s="68">
        <v>3</v>
      </c>
      <c r="AD20" s="21">
        <f t="shared" si="45"/>
        <v>17</v>
      </c>
      <c r="AE20" s="68">
        <v>3260</v>
      </c>
      <c r="AF20" s="21">
        <f t="shared" si="46"/>
        <v>17</v>
      </c>
      <c r="AG20" s="70">
        <f t="shared" si="47"/>
        <v>34</v>
      </c>
      <c r="AH20" s="1">
        <f t="shared" si="48"/>
        <v>17</v>
      </c>
      <c r="AI20" s="5"/>
      <c r="AJ20" s="213">
        <v>9</v>
      </c>
      <c r="AK20" s="68">
        <v>6</v>
      </c>
      <c r="AL20" s="21">
        <f t="shared" si="49"/>
        <v>6</v>
      </c>
      <c r="AM20" s="68">
        <v>1920</v>
      </c>
      <c r="AN20" s="21">
        <f t="shared" si="50"/>
        <v>12</v>
      </c>
      <c r="AO20" s="70">
        <f t="shared" si="51"/>
        <v>18</v>
      </c>
      <c r="AP20" s="1">
        <f t="shared" si="52"/>
        <v>9</v>
      </c>
      <c r="AQ20" s="5"/>
      <c r="AR20" s="242">
        <v>26</v>
      </c>
      <c r="AS20" s="243">
        <v>7</v>
      </c>
      <c r="AT20" s="21">
        <f t="shared" si="53"/>
        <v>4</v>
      </c>
      <c r="AU20" s="243">
        <v>7120</v>
      </c>
      <c r="AV20" s="21">
        <f t="shared" si="54"/>
        <v>2</v>
      </c>
      <c r="AW20" s="70">
        <f t="shared" si="55"/>
        <v>6</v>
      </c>
      <c r="AX20" s="1">
        <f t="shared" si="56"/>
        <v>2</v>
      </c>
      <c r="AY20" s="5"/>
      <c r="AZ20" s="68"/>
      <c r="BA20" s="68"/>
      <c r="BB20" s="21">
        <f t="shared" si="57"/>
        <v>0</v>
      </c>
      <c r="BC20" s="68"/>
      <c r="BD20" s="21">
        <f t="shared" si="58"/>
        <v>0</v>
      </c>
      <c r="BE20" s="70">
        <f t="shared" si="59"/>
        <v>0</v>
      </c>
      <c r="BF20" s="1">
        <f t="shared" si="60"/>
        <v>1</v>
      </c>
      <c r="BG20" s="5"/>
      <c r="BH20" s="68"/>
      <c r="BI20" s="68"/>
      <c r="BJ20" s="21">
        <f t="shared" si="61"/>
        <v>0</v>
      </c>
      <c r="BK20" s="68"/>
      <c r="BL20" s="21">
        <f t="shared" si="62"/>
        <v>0</v>
      </c>
      <c r="BM20" s="70">
        <f t="shared" si="63"/>
        <v>0</v>
      </c>
      <c r="BN20" s="1">
        <f t="shared" si="64"/>
        <v>1</v>
      </c>
      <c r="BO20" s="5"/>
      <c r="BP20" s="68"/>
      <c r="BQ20" s="68"/>
      <c r="BR20" s="21">
        <f t="shared" si="65"/>
        <v>0</v>
      </c>
      <c r="BS20" s="68"/>
      <c r="BT20" s="21">
        <f t="shared" si="66"/>
        <v>0</v>
      </c>
      <c r="BU20" s="70">
        <f t="shared" si="67"/>
        <v>0</v>
      </c>
      <c r="BV20" s="10">
        <f t="shared" si="68"/>
        <v>1</v>
      </c>
      <c r="BW20" s="5"/>
      <c r="BX20" s="68"/>
      <c r="BY20" s="68"/>
      <c r="BZ20" s="21">
        <f t="shared" si="69"/>
        <v>0</v>
      </c>
      <c r="CA20" s="68"/>
      <c r="CB20" s="21">
        <f t="shared" si="70"/>
        <v>0</v>
      </c>
      <c r="CC20" s="70">
        <f t="shared" si="71"/>
        <v>0</v>
      </c>
      <c r="CD20" s="10">
        <f t="shared" si="72"/>
        <v>1</v>
      </c>
      <c r="CE20" s="5"/>
      <c r="CF20" s="68"/>
      <c r="CG20" s="68"/>
      <c r="CH20" s="21">
        <f t="shared" si="73"/>
        <v>0</v>
      </c>
      <c r="CI20" s="68"/>
      <c r="CJ20" s="21">
        <f t="shared" si="74"/>
        <v>0</v>
      </c>
      <c r="CK20" s="70">
        <f t="shared" si="75"/>
        <v>0</v>
      </c>
      <c r="CL20" s="10">
        <f t="shared" si="76"/>
        <v>1</v>
      </c>
      <c r="CM20" s="5"/>
      <c r="CN20" s="68"/>
      <c r="CO20" s="68"/>
      <c r="CP20" s="21">
        <f t="shared" si="77"/>
        <v>0</v>
      </c>
      <c r="CQ20" s="68"/>
      <c r="CR20" s="21">
        <f t="shared" si="78"/>
        <v>0</v>
      </c>
      <c r="CS20" s="70">
        <f t="shared" si="79"/>
        <v>0</v>
      </c>
      <c r="CT20" s="10">
        <f t="shared" si="80"/>
        <v>1</v>
      </c>
      <c r="CU20" s="5"/>
      <c r="CV20" s="68"/>
      <c r="CW20" s="68"/>
      <c r="CX20" s="21">
        <f t="shared" si="81"/>
        <v>0</v>
      </c>
      <c r="CY20" s="68"/>
      <c r="CZ20" s="21">
        <f t="shared" si="82"/>
        <v>0</v>
      </c>
      <c r="DA20" s="70">
        <f t="shared" si="83"/>
        <v>0</v>
      </c>
      <c r="DB20" s="10">
        <f t="shared" si="84"/>
        <v>1</v>
      </c>
      <c r="DC20" s="7"/>
      <c r="DD20" s="9"/>
      <c r="DE20" s="12">
        <v>17</v>
      </c>
      <c r="DF20" s="12" t="str">
        <v>Jo Derix</v>
      </c>
      <c r="DG20" s="12">
        <v>125</v>
      </c>
      <c r="DH20" s="12">
        <v>10</v>
      </c>
      <c r="DI20" s="12">
        <v>9000</v>
      </c>
      <c r="DJ20" s="15">
        <v>-124999990</v>
      </c>
      <c r="DK20" s="132">
        <v>-3749991000</v>
      </c>
      <c r="DL20" s="120"/>
      <c r="DM20" s="53" t="str">
        <f t="shared" si="0"/>
        <v>Sjra Janssen</v>
      </c>
      <c r="DN20" s="4">
        <f t="shared" si="85"/>
        <v>62</v>
      </c>
      <c r="DO20" s="4">
        <f t="shared" si="1"/>
        <v>38</v>
      </c>
      <c r="DP20" s="4">
        <f t="shared" si="2"/>
        <v>21730</v>
      </c>
      <c r="DQ20" s="113">
        <f t="shared" si="86"/>
        <v>-61999962</v>
      </c>
      <c r="DR20" s="129">
        <f t="shared" si="87"/>
        <v>-1859978270</v>
      </c>
      <c r="DS20" s="131"/>
      <c r="DT20" s="130" t="str">
        <f t="shared" si="3"/>
        <v>Sjra Janssen</v>
      </c>
      <c r="DU20" s="59">
        <f t="shared" si="88"/>
        <v>62</v>
      </c>
      <c r="DV20" s="17">
        <f t="shared" si="4"/>
        <v>96</v>
      </c>
      <c r="DW20" s="60">
        <f t="shared" si="5"/>
        <v>14</v>
      </c>
      <c r="DX20" s="60">
        <f t="shared" si="6"/>
        <v>10</v>
      </c>
      <c r="DY20" s="60">
        <f t="shared" si="7"/>
        <v>14</v>
      </c>
      <c r="DZ20" s="60">
        <f t="shared" si="8"/>
        <v>34</v>
      </c>
      <c r="EA20" s="60">
        <f t="shared" si="9"/>
        <v>18</v>
      </c>
      <c r="EB20" s="60">
        <f t="shared" si="10"/>
        <v>6</v>
      </c>
      <c r="EC20" s="60">
        <f t="shared" si="11"/>
        <v>0</v>
      </c>
      <c r="ED20" s="60">
        <f t="shared" si="12"/>
        <v>0</v>
      </c>
      <c r="EE20" s="60">
        <f t="shared" si="13"/>
        <v>0</v>
      </c>
      <c r="EF20" s="60">
        <f t="shared" si="14"/>
        <v>0</v>
      </c>
      <c r="EG20" s="60">
        <f t="shared" si="15"/>
        <v>0</v>
      </c>
      <c r="EH20" s="60">
        <f t="shared" si="16"/>
        <v>0</v>
      </c>
      <c r="EI20" s="60">
        <f t="shared" si="17"/>
        <v>0</v>
      </c>
      <c r="EK20" s="3" t="str">
        <f t="shared" si="18"/>
        <v>Sjra Janssen</v>
      </c>
      <c r="EL20" s="1">
        <f t="shared" si="19"/>
        <v>38</v>
      </c>
      <c r="EM20" s="16">
        <f t="shared" si="20"/>
        <v>4</v>
      </c>
      <c r="EN20" s="16">
        <f t="shared" si="21"/>
        <v>11</v>
      </c>
      <c r="EO20" s="16">
        <f t="shared" si="22"/>
        <v>7</v>
      </c>
      <c r="EP20" s="16">
        <f t="shared" si="23"/>
        <v>3</v>
      </c>
      <c r="EQ20" s="16">
        <f t="shared" si="24"/>
        <v>6</v>
      </c>
      <c r="ER20" s="16">
        <f t="shared" si="25"/>
        <v>7</v>
      </c>
      <c r="ES20" s="16">
        <f t="shared" si="26"/>
        <v>0</v>
      </c>
      <c r="ET20" s="16">
        <f t="shared" si="27"/>
        <v>0</v>
      </c>
      <c r="EU20" s="16">
        <f t="shared" si="28"/>
        <v>0</v>
      </c>
      <c r="EV20" s="16">
        <f t="shared" si="29"/>
        <v>0</v>
      </c>
      <c r="EW20" s="16">
        <f t="shared" si="30"/>
        <v>0</v>
      </c>
      <c r="EX20" s="16">
        <f t="shared" si="31"/>
        <v>0</v>
      </c>
      <c r="EY20" s="16">
        <f t="shared" si="32"/>
        <v>0</v>
      </c>
      <c r="FA20" s="3" t="str">
        <f t="shared" si="33"/>
        <v>Sjra Janssen</v>
      </c>
      <c r="FB20" s="1">
        <f t="shared" si="89"/>
        <v>21730</v>
      </c>
      <c r="FC20" s="1">
        <f t="shared" si="34"/>
        <v>2030</v>
      </c>
      <c r="FD20" s="1">
        <f t="shared" si="35"/>
        <v>3920</v>
      </c>
      <c r="FE20" s="1">
        <f t="shared" si="90"/>
        <v>3480</v>
      </c>
      <c r="FF20" s="1">
        <f t="shared" si="91"/>
        <v>3260</v>
      </c>
      <c r="FG20" s="1">
        <f t="shared" si="92"/>
        <v>1920</v>
      </c>
      <c r="FH20" s="16">
        <f t="shared" si="93"/>
        <v>7120</v>
      </c>
      <c r="FI20" s="16">
        <f t="shared" si="94"/>
        <v>0</v>
      </c>
      <c r="FJ20" s="16">
        <f t="shared" si="95"/>
        <v>0</v>
      </c>
      <c r="FK20" s="16">
        <f t="shared" si="96"/>
        <v>0</v>
      </c>
      <c r="FL20" s="16">
        <f t="shared" si="97"/>
        <v>0</v>
      </c>
      <c r="FM20" s="16">
        <f t="shared" si="98"/>
        <v>0</v>
      </c>
      <c r="FN20" s="16">
        <f t="shared" si="99"/>
        <v>0</v>
      </c>
      <c r="FO20" s="16">
        <f t="shared" si="100"/>
        <v>0</v>
      </c>
      <c r="FR20" s="204" t="str">
        <f>'DMV per. 1'!B20</f>
        <v>Sjra Janssen</v>
      </c>
      <c r="FS20" s="1">
        <f t="shared" si="101"/>
        <v>1</v>
      </c>
      <c r="FT20" s="1">
        <f t="shared" si="102"/>
        <v>1</v>
      </c>
      <c r="FU20" s="1">
        <f t="shared" si="103"/>
        <v>1</v>
      </c>
      <c r="FV20" s="1">
        <f t="shared" si="104"/>
        <v>1</v>
      </c>
      <c r="FW20" s="1">
        <f t="shared" si="105"/>
        <v>1</v>
      </c>
      <c r="FX20" s="1">
        <f t="shared" si="106"/>
        <v>1</v>
      </c>
      <c r="FY20" s="1">
        <f t="shared" si="107"/>
        <v>0</v>
      </c>
      <c r="FZ20" s="1">
        <f t="shared" si="108"/>
        <v>0</v>
      </c>
      <c r="GA20" s="1">
        <f t="shared" si="109"/>
        <v>0</v>
      </c>
      <c r="GB20" s="1">
        <f t="shared" si="110"/>
        <v>0</v>
      </c>
      <c r="GC20" s="1">
        <f t="shared" si="111"/>
        <v>0</v>
      </c>
      <c r="GD20" s="1">
        <f t="shared" si="112"/>
        <v>0</v>
      </c>
      <c r="GE20" s="1">
        <f t="shared" si="113"/>
        <v>0</v>
      </c>
      <c r="GF20" s="157">
        <f t="shared" si="114"/>
        <v>6</v>
      </c>
    </row>
    <row r="21" spans="1:188" ht="15.75" x14ac:dyDescent="0.25">
      <c r="A21" s="183">
        <v>18</v>
      </c>
      <c r="B21" s="86" t="str">
        <f>'DMV per. 1'!B21</f>
        <v>Sjra Stevens</v>
      </c>
      <c r="C21" s="6"/>
      <c r="D21" s="1">
        <v>22</v>
      </c>
      <c r="E21" s="1">
        <v>1</v>
      </c>
      <c r="F21" s="21">
        <v>9</v>
      </c>
      <c r="G21" s="1">
        <v>7061</v>
      </c>
      <c r="H21" s="21">
        <f t="shared" ref="H21" si="117">_xlfn.IFNA(RANK(G21,$G$4:$G$32,0),0)</f>
        <v>1</v>
      </c>
      <c r="I21" s="70">
        <f t="shared" si="37"/>
        <v>10</v>
      </c>
      <c r="J21" s="1">
        <f t="shared" si="38"/>
        <v>4</v>
      </c>
      <c r="K21" s="5"/>
      <c r="L21" s="192">
        <v>22</v>
      </c>
      <c r="M21" s="1">
        <v>12</v>
      </c>
      <c r="N21" s="21">
        <f t="shared" si="115"/>
        <v>2</v>
      </c>
      <c r="O21" s="1">
        <v>4640</v>
      </c>
      <c r="P21" s="21">
        <f t="shared" si="116"/>
        <v>5</v>
      </c>
      <c r="Q21" s="70">
        <f t="shared" si="39"/>
        <v>7</v>
      </c>
      <c r="R21" s="1">
        <f t="shared" si="40"/>
        <v>4</v>
      </c>
      <c r="S21" s="5"/>
      <c r="T21" s="192">
        <v>1</v>
      </c>
      <c r="U21" s="1">
        <v>8</v>
      </c>
      <c r="V21" s="21">
        <f t="shared" si="41"/>
        <v>5</v>
      </c>
      <c r="W21" s="1">
        <v>3040</v>
      </c>
      <c r="X21" s="21">
        <f t="shared" si="42"/>
        <v>10</v>
      </c>
      <c r="Y21" s="70">
        <f t="shared" si="43"/>
        <v>15</v>
      </c>
      <c r="Z21" s="1">
        <f t="shared" si="44"/>
        <v>8</v>
      </c>
      <c r="AA21" s="5"/>
      <c r="AB21" s="214">
        <v>22</v>
      </c>
      <c r="AC21" s="68">
        <v>13</v>
      </c>
      <c r="AD21" s="21">
        <f t="shared" si="45"/>
        <v>6</v>
      </c>
      <c r="AE21" s="68">
        <v>3660</v>
      </c>
      <c r="AF21" s="21">
        <f t="shared" si="46"/>
        <v>15</v>
      </c>
      <c r="AG21" s="70">
        <f t="shared" si="47"/>
        <v>21</v>
      </c>
      <c r="AH21" s="1">
        <f t="shared" si="48"/>
        <v>10</v>
      </c>
      <c r="AI21" s="5"/>
      <c r="AJ21" s="213">
        <v>26</v>
      </c>
      <c r="AK21" s="68">
        <v>17</v>
      </c>
      <c r="AL21" s="21">
        <f t="shared" si="49"/>
        <v>1</v>
      </c>
      <c r="AM21" s="68">
        <v>2600</v>
      </c>
      <c r="AN21" s="21">
        <f t="shared" si="50"/>
        <v>9</v>
      </c>
      <c r="AO21" s="70">
        <f t="shared" si="51"/>
        <v>10</v>
      </c>
      <c r="AP21" s="1">
        <f t="shared" si="52"/>
        <v>5</v>
      </c>
      <c r="AQ21" s="5"/>
      <c r="AR21" s="244">
        <v>21</v>
      </c>
      <c r="AS21" s="243">
        <v>3</v>
      </c>
      <c r="AT21" s="21">
        <f t="shared" si="53"/>
        <v>11</v>
      </c>
      <c r="AU21" s="243">
        <v>1940</v>
      </c>
      <c r="AV21" s="21">
        <f t="shared" si="54"/>
        <v>15</v>
      </c>
      <c r="AW21" s="70">
        <f t="shared" si="55"/>
        <v>26</v>
      </c>
      <c r="AX21" s="1">
        <f t="shared" si="56"/>
        <v>14</v>
      </c>
      <c r="AY21" s="5"/>
      <c r="AZ21" s="68"/>
      <c r="BA21" s="68"/>
      <c r="BB21" s="21">
        <f t="shared" si="57"/>
        <v>0</v>
      </c>
      <c r="BC21" s="68"/>
      <c r="BD21" s="21">
        <f t="shared" si="58"/>
        <v>0</v>
      </c>
      <c r="BE21" s="70">
        <f t="shared" si="59"/>
        <v>0</v>
      </c>
      <c r="BF21" s="1">
        <f t="shared" si="60"/>
        <v>1</v>
      </c>
      <c r="BG21" s="5"/>
      <c r="BH21" s="68"/>
      <c r="BI21" s="68"/>
      <c r="BJ21" s="21">
        <f t="shared" si="61"/>
        <v>0</v>
      </c>
      <c r="BK21" s="68"/>
      <c r="BL21" s="21">
        <f t="shared" si="62"/>
        <v>0</v>
      </c>
      <c r="BM21" s="70">
        <f t="shared" si="63"/>
        <v>0</v>
      </c>
      <c r="BN21" s="1">
        <f t="shared" si="64"/>
        <v>1</v>
      </c>
      <c r="BO21" s="5"/>
      <c r="BP21" s="68"/>
      <c r="BQ21" s="68"/>
      <c r="BR21" s="21">
        <f t="shared" si="65"/>
        <v>0</v>
      </c>
      <c r="BS21" s="68"/>
      <c r="BT21" s="21">
        <f t="shared" si="66"/>
        <v>0</v>
      </c>
      <c r="BU21" s="70">
        <f t="shared" si="67"/>
        <v>0</v>
      </c>
      <c r="BV21" s="10">
        <f t="shared" si="68"/>
        <v>1</v>
      </c>
      <c r="BW21" s="5"/>
      <c r="BX21" s="68"/>
      <c r="BY21" s="68"/>
      <c r="BZ21" s="21">
        <f t="shared" si="69"/>
        <v>0</v>
      </c>
      <c r="CA21" s="68"/>
      <c r="CB21" s="21">
        <f t="shared" si="70"/>
        <v>0</v>
      </c>
      <c r="CC21" s="70">
        <f t="shared" si="71"/>
        <v>0</v>
      </c>
      <c r="CD21" s="10">
        <f t="shared" si="72"/>
        <v>1</v>
      </c>
      <c r="CE21" s="5"/>
      <c r="CF21" s="68"/>
      <c r="CG21" s="68"/>
      <c r="CH21" s="21">
        <f t="shared" si="73"/>
        <v>0</v>
      </c>
      <c r="CI21" s="68"/>
      <c r="CJ21" s="21">
        <f t="shared" si="74"/>
        <v>0</v>
      </c>
      <c r="CK21" s="70">
        <f t="shared" si="75"/>
        <v>0</v>
      </c>
      <c r="CL21" s="10">
        <f t="shared" si="76"/>
        <v>1</v>
      </c>
      <c r="CM21" s="5"/>
      <c r="CN21" s="68"/>
      <c r="CO21" s="68"/>
      <c r="CP21" s="21">
        <f t="shared" si="77"/>
        <v>0</v>
      </c>
      <c r="CQ21" s="68"/>
      <c r="CR21" s="21">
        <f t="shared" si="78"/>
        <v>0</v>
      </c>
      <c r="CS21" s="70">
        <f t="shared" si="79"/>
        <v>0</v>
      </c>
      <c r="CT21" s="10">
        <f t="shared" si="80"/>
        <v>1</v>
      </c>
      <c r="CU21" s="5"/>
      <c r="CV21" s="68"/>
      <c r="CW21" s="68"/>
      <c r="CX21" s="21">
        <f t="shared" si="81"/>
        <v>0</v>
      </c>
      <c r="CY21" s="68"/>
      <c r="CZ21" s="21">
        <f t="shared" si="82"/>
        <v>0</v>
      </c>
      <c r="DA21" s="70">
        <f t="shared" si="83"/>
        <v>0</v>
      </c>
      <c r="DB21" s="10">
        <f t="shared" si="84"/>
        <v>1</v>
      </c>
      <c r="DC21" s="7"/>
      <c r="DD21" s="9"/>
      <c r="DE21" s="12">
        <v>18</v>
      </c>
      <c r="DF21" s="12" t="str">
        <v>Henk Fleuren</v>
      </c>
      <c r="DG21" s="12">
        <v>129</v>
      </c>
      <c r="DH21" s="12">
        <v>18</v>
      </c>
      <c r="DI21" s="12">
        <v>7080</v>
      </c>
      <c r="DJ21" s="15">
        <v>-128999982</v>
      </c>
      <c r="DK21" s="132">
        <v>-3869992920</v>
      </c>
      <c r="DL21" s="120"/>
      <c r="DM21" s="53" t="str">
        <f t="shared" si="0"/>
        <v>Sjra Stevens</v>
      </c>
      <c r="DN21" s="4">
        <f t="shared" si="85"/>
        <v>63</v>
      </c>
      <c r="DO21" s="4">
        <f t="shared" si="1"/>
        <v>54</v>
      </c>
      <c r="DP21" s="4">
        <f t="shared" si="2"/>
        <v>22941</v>
      </c>
      <c r="DQ21" s="113">
        <f t="shared" si="86"/>
        <v>-62999946</v>
      </c>
      <c r="DR21" s="129">
        <f t="shared" si="87"/>
        <v>-1889977059</v>
      </c>
      <c r="DS21" s="131"/>
      <c r="DT21" s="130" t="str">
        <f t="shared" si="3"/>
        <v>Sjra Stevens</v>
      </c>
      <c r="DU21" s="59">
        <f t="shared" si="88"/>
        <v>63</v>
      </c>
      <c r="DV21" s="17">
        <f t="shared" si="4"/>
        <v>89</v>
      </c>
      <c r="DW21" s="60">
        <f t="shared" si="5"/>
        <v>10</v>
      </c>
      <c r="DX21" s="60">
        <f t="shared" si="6"/>
        <v>7</v>
      </c>
      <c r="DY21" s="60">
        <f t="shared" si="7"/>
        <v>15</v>
      </c>
      <c r="DZ21" s="60">
        <f t="shared" si="8"/>
        <v>21</v>
      </c>
      <c r="EA21" s="60">
        <f t="shared" si="9"/>
        <v>10</v>
      </c>
      <c r="EB21" s="60">
        <f t="shared" si="10"/>
        <v>26</v>
      </c>
      <c r="EC21" s="60">
        <f t="shared" si="11"/>
        <v>0</v>
      </c>
      <c r="ED21" s="60">
        <f t="shared" si="12"/>
        <v>0</v>
      </c>
      <c r="EE21" s="60">
        <f t="shared" si="13"/>
        <v>0</v>
      </c>
      <c r="EF21" s="60">
        <f t="shared" si="14"/>
        <v>0</v>
      </c>
      <c r="EG21" s="60">
        <f t="shared" si="15"/>
        <v>0</v>
      </c>
      <c r="EH21" s="60">
        <f t="shared" si="16"/>
        <v>0</v>
      </c>
      <c r="EI21" s="60">
        <f t="shared" si="17"/>
        <v>0</v>
      </c>
      <c r="EK21" s="3" t="str">
        <f t="shared" si="18"/>
        <v>Sjra Stevens</v>
      </c>
      <c r="EL21" s="1">
        <f t="shared" si="19"/>
        <v>54</v>
      </c>
      <c r="EM21" s="16">
        <f t="shared" si="20"/>
        <v>1</v>
      </c>
      <c r="EN21" s="16">
        <f t="shared" si="21"/>
        <v>12</v>
      </c>
      <c r="EO21" s="16">
        <f t="shared" si="22"/>
        <v>8</v>
      </c>
      <c r="EP21" s="16">
        <f t="shared" si="23"/>
        <v>13</v>
      </c>
      <c r="EQ21" s="16">
        <f t="shared" si="24"/>
        <v>17</v>
      </c>
      <c r="ER21" s="16">
        <f t="shared" si="25"/>
        <v>3</v>
      </c>
      <c r="ES21" s="16">
        <f t="shared" si="26"/>
        <v>0</v>
      </c>
      <c r="ET21" s="16">
        <f t="shared" si="27"/>
        <v>0</v>
      </c>
      <c r="EU21" s="16">
        <f t="shared" si="28"/>
        <v>0</v>
      </c>
      <c r="EV21" s="16">
        <f t="shared" si="29"/>
        <v>0</v>
      </c>
      <c r="EW21" s="16">
        <f t="shared" si="30"/>
        <v>0</v>
      </c>
      <c r="EX21" s="16">
        <f t="shared" si="31"/>
        <v>0</v>
      </c>
      <c r="EY21" s="16">
        <f t="shared" si="32"/>
        <v>0</v>
      </c>
      <c r="FA21" s="3" t="str">
        <f t="shared" si="33"/>
        <v>Sjra Stevens</v>
      </c>
      <c r="FB21" s="1">
        <f t="shared" si="89"/>
        <v>22941</v>
      </c>
      <c r="FC21" s="1">
        <f t="shared" si="34"/>
        <v>7061</v>
      </c>
      <c r="FD21" s="1">
        <f t="shared" si="35"/>
        <v>4640</v>
      </c>
      <c r="FE21" s="1">
        <f t="shared" si="90"/>
        <v>3040</v>
      </c>
      <c r="FF21" s="1">
        <f t="shared" si="91"/>
        <v>3660</v>
      </c>
      <c r="FG21" s="1">
        <f t="shared" si="92"/>
        <v>2600</v>
      </c>
      <c r="FH21" s="16">
        <f t="shared" si="93"/>
        <v>1940</v>
      </c>
      <c r="FI21" s="16">
        <f t="shared" si="94"/>
        <v>0</v>
      </c>
      <c r="FJ21" s="16">
        <f t="shared" si="95"/>
        <v>0</v>
      </c>
      <c r="FK21" s="16">
        <f t="shared" si="96"/>
        <v>0</v>
      </c>
      <c r="FL21" s="16">
        <f t="shared" si="97"/>
        <v>0</v>
      </c>
      <c r="FM21" s="16">
        <f t="shared" si="98"/>
        <v>0</v>
      </c>
      <c r="FN21" s="16">
        <f t="shared" si="99"/>
        <v>0</v>
      </c>
      <c r="FO21" s="16">
        <f t="shared" si="100"/>
        <v>0</v>
      </c>
      <c r="FR21" s="204" t="str">
        <f>'DMV per. 1'!B21</f>
        <v>Sjra Stevens</v>
      </c>
      <c r="FS21" s="1">
        <f t="shared" si="101"/>
        <v>1</v>
      </c>
      <c r="FT21" s="1">
        <f t="shared" si="102"/>
        <v>1</v>
      </c>
      <c r="FU21" s="1">
        <f t="shared" si="103"/>
        <v>1</v>
      </c>
      <c r="FV21" s="1">
        <f t="shared" si="104"/>
        <v>1</v>
      </c>
      <c r="FW21" s="1">
        <f t="shared" si="105"/>
        <v>1</v>
      </c>
      <c r="FX21" s="1">
        <f t="shared" si="106"/>
        <v>1</v>
      </c>
      <c r="FY21" s="1">
        <f t="shared" si="107"/>
        <v>0</v>
      </c>
      <c r="FZ21" s="1">
        <f t="shared" si="108"/>
        <v>0</v>
      </c>
      <c r="GA21" s="1">
        <f t="shared" si="109"/>
        <v>0</v>
      </c>
      <c r="GB21" s="1">
        <f t="shared" si="110"/>
        <v>0</v>
      </c>
      <c r="GC21" s="1">
        <f t="shared" si="111"/>
        <v>0</v>
      </c>
      <c r="GD21" s="1">
        <f t="shared" si="112"/>
        <v>0</v>
      </c>
      <c r="GE21" s="1">
        <f t="shared" si="113"/>
        <v>0</v>
      </c>
      <c r="GF21" s="157">
        <f t="shared" si="114"/>
        <v>6</v>
      </c>
    </row>
    <row r="22" spans="1:188" ht="15.75" x14ac:dyDescent="0.25">
      <c r="A22" s="183">
        <v>19</v>
      </c>
      <c r="B22" s="86" t="str">
        <f>'DMV per. 1'!B22</f>
        <v>Theo Litjens</v>
      </c>
      <c r="C22" s="6"/>
      <c r="D22" s="187">
        <v>3</v>
      </c>
      <c r="E22" s="1">
        <v>1</v>
      </c>
      <c r="F22" s="21">
        <v>9</v>
      </c>
      <c r="G22" s="1">
        <v>1920</v>
      </c>
      <c r="H22" s="21">
        <v>14</v>
      </c>
      <c r="I22" s="70">
        <f t="shared" si="37"/>
        <v>23</v>
      </c>
      <c r="J22" s="1">
        <f t="shared" si="38"/>
        <v>13</v>
      </c>
      <c r="K22" s="5"/>
      <c r="L22" s="192">
        <v>2</v>
      </c>
      <c r="M22" s="1">
        <v>5</v>
      </c>
      <c r="N22" s="21">
        <f t="shared" si="115"/>
        <v>7</v>
      </c>
      <c r="O22" s="1">
        <v>2620</v>
      </c>
      <c r="P22" s="21">
        <f t="shared" si="116"/>
        <v>9</v>
      </c>
      <c r="Q22" s="70">
        <f t="shared" si="39"/>
        <v>16</v>
      </c>
      <c r="R22" s="1">
        <f t="shared" si="40"/>
        <v>8</v>
      </c>
      <c r="S22" s="5"/>
      <c r="T22" s="193">
        <v>22</v>
      </c>
      <c r="U22" s="1">
        <v>3</v>
      </c>
      <c r="V22" s="21">
        <f t="shared" si="41"/>
        <v>10</v>
      </c>
      <c r="W22" s="1">
        <v>2080</v>
      </c>
      <c r="X22" s="21">
        <f t="shared" si="42"/>
        <v>12</v>
      </c>
      <c r="Y22" s="70">
        <f t="shared" si="43"/>
        <v>22</v>
      </c>
      <c r="Z22" s="1">
        <f t="shared" si="44"/>
        <v>12</v>
      </c>
      <c r="AA22" s="5"/>
      <c r="AB22" s="214">
        <v>30</v>
      </c>
      <c r="AC22" s="68">
        <v>7</v>
      </c>
      <c r="AD22" s="21">
        <f t="shared" si="45"/>
        <v>12</v>
      </c>
      <c r="AE22" s="68">
        <v>3580</v>
      </c>
      <c r="AF22" s="21">
        <f t="shared" si="46"/>
        <v>16</v>
      </c>
      <c r="AG22" s="70">
        <f t="shared" si="47"/>
        <v>28</v>
      </c>
      <c r="AH22" s="1">
        <f t="shared" si="48"/>
        <v>16</v>
      </c>
      <c r="AI22" s="5"/>
      <c r="AJ22" s="214">
        <v>29</v>
      </c>
      <c r="AK22" s="68">
        <v>3</v>
      </c>
      <c r="AL22" s="21">
        <f t="shared" si="49"/>
        <v>11</v>
      </c>
      <c r="AM22" s="68">
        <v>2120</v>
      </c>
      <c r="AN22" s="21">
        <f t="shared" si="50"/>
        <v>10</v>
      </c>
      <c r="AO22" s="70">
        <f t="shared" si="51"/>
        <v>21</v>
      </c>
      <c r="AP22" s="1">
        <f t="shared" si="52"/>
        <v>12</v>
      </c>
      <c r="AQ22" s="5"/>
      <c r="AR22" s="242">
        <v>11</v>
      </c>
      <c r="AS22" s="243">
        <v>4</v>
      </c>
      <c r="AT22" s="21">
        <f t="shared" si="53"/>
        <v>10</v>
      </c>
      <c r="AU22" s="243">
        <v>5820</v>
      </c>
      <c r="AV22" s="21">
        <f t="shared" si="54"/>
        <v>3</v>
      </c>
      <c r="AW22" s="70">
        <f t="shared" si="55"/>
        <v>13</v>
      </c>
      <c r="AX22" s="1">
        <f t="shared" si="56"/>
        <v>5</v>
      </c>
      <c r="AY22" s="5"/>
      <c r="AZ22" s="68"/>
      <c r="BA22" s="68"/>
      <c r="BB22" s="21">
        <f t="shared" si="57"/>
        <v>0</v>
      </c>
      <c r="BC22" s="68"/>
      <c r="BD22" s="21">
        <f t="shared" si="58"/>
        <v>0</v>
      </c>
      <c r="BE22" s="70">
        <f t="shared" si="59"/>
        <v>0</v>
      </c>
      <c r="BF22" s="1">
        <f t="shared" si="60"/>
        <v>1</v>
      </c>
      <c r="BG22" s="5"/>
      <c r="BH22" s="68"/>
      <c r="BI22" s="68"/>
      <c r="BJ22" s="21">
        <f t="shared" si="61"/>
        <v>0</v>
      </c>
      <c r="BK22" s="68"/>
      <c r="BL22" s="21">
        <f t="shared" si="62"/>
        <v>0</v>
      </c>
      <c r="BM22" s="70">
        <f t="shared" si="63"/>
        <v>0</v>
      </c>
      <c r="BN22" s="1">
        <f t="shared" si="64"/>
        <v>1</v>
      </c>
      <c r="BO22" s="5"/>
      <c r="BP22" s="68"/>
      <c r="BQ22" s="68"/>
      <c r="BR22" s="21">
        <f t="shared" si="65"/>
        <v>0</v>
      </c>
      <c r="BS22" s="68"/>
      <c r="BT22" s="21">
        <f t="shared" si="66"/>
        <v>0</v>
      </c>
      <c r="BU22" s="70">
        <f t="shared" si="67"/>
        <v>0</v>
      </c>
      <c r="BV22" s="10">
        <f t="shared" si="68"/>
        <v>1</v>
      </c>
      <c r="BW22" s="5"/>
      <c r="BX22" s="68"/>
      <c r="BY22" s="68"/>
      <c r="BZ22" s="21">
        <f t="shared" si="69"/>
        <v>0</v>
      </c>
      <c r="CA22" s="68"/>
      <c r="CB22" s="21">
        <f t="shared" si="70"/>
        <v>0</v>
      </c>
      <c r="CC22" s="70">
        <f t="shared" si="71"/>
        <v>0</v>
      </c>
      <c r="CD22" s="10">
        <f t="shared" si="72"/>
        <v>1</v>
      </c>
      <c r="CE22" s="5"/>
      <c r="CF22" s="68"/>
      <c r="CG22" s="68"/>
      <c r="CH22" s="21">
        <f t="shared" si="73"/>
        <v>0</v>
      </c>
      <c r="CI22" s="68"/>
      <c r="CJ22" s="21">
        <f t="shared" si="74"/>
        <v>0</v>
      </c>
      <c r="CK22" s="70">
        <f t="shared" si="75"/>
        <v>0</v>
      </c>
      <c r="CL22" s="10">
        <f t="shared" si="76"/>
        <v>1</v>
      </c>
      <c r="CM22" s="5"/>
      <c r="CN22" s="68"/>
      <c r="CO22" s="68"/>
      <c r="CP22" s="21">
        <f t="shared" si="77"/>
        <v>0</v>
      </c>
      <c r="CQ22" s="68"/>
      <c r="CR22" s="21">
        <f t="shared" si="78"/>
        <v>0</v>
      </c>
      <c r="CS22" s="70">
        <f t="shared" si="79"/>
        <v>0</v>
      </c>
      <c r="CT22" s="10">
        <f t="shared" si="80"/>
        <v>1</v>
      </c>
      <c r="CU22" s="5"/>
      <c r="CV22" s="68"/>
      <c r="CW22" s="68"/>
      <c r="CX22" s="21">
        <f t="shared" si="81"/>
        <v>0</v>
      </c>
      <c r="CY22" s="68"/>
      <c r="CZ22" s="21">
        <f t="shared" si="82"/>
        <v>0</v>
      </c>
      <c r="DA22" s="70">
        <f t="shared" si="83"/>
        <v>0</v>
      </c>
      <c r="DB22" s="10">
        <f t="shared" si="84"/>
        <v>1</v>
      </c>
      <c r="DC22" s="7"/>
      <c r="DD22" s="9"/>
      <c r="DE22" s="12">
        <v>19</v>
      </c>
      <c r="DF22" s="12" t="str">
        <v>Har Hermans</v>
      </c>
      <c r="DG22" s="12">
        <v>134</v>
      </c>
      <c r="DH22" s="12">
        <v>15</v>
      </c>
      <c r="DI22" s="12">
        <v>3480</v>
      </c>
      <c r="DJ22" s="15">
        <v>-133999985</v>
      </c>
      <c r="DK22" s="132">
        <v>-4019996520</v>
      </c>
      <c r="DL22" s="120"/>
      <c r="DM22" s="53" t="str">
        <f t="shared" si="0"/>
        <v>Theo Litjens</v>
      </c>
      <c r="DN22" s="4">
        <f t="shared" si="85"/>
        <v>95</v>
      </c>
      <c r="DO22" s="4">
        <f t="shared" si="1"/>
        <v>23</v>
      </c>
      <c r="DP22" s="4">
        <f t="shared" si="2"/>
        <v>18140</v>
      </c>
      <c r="DQ22" s="113">
        <f t="shared" si="86"/>
        <v>-94999977</v>
      </c>
      <c r="DR22" s="129">
        <f t="shared" si="87"/>
        <v>-2849981860</v>
      </c>
      <c r="DS22" s="131"/>
      <c r="DT22" s="130" t="str">
        <f t="shared" si="3"/>
        <v>Theo Litjens</v>
      </c>
      <c r="DU22" s="59">
        <f t="shared" si="88"/>
        <v>95</v>
      </c>
      <c r="DV22" s="17">
        <f t="shared" si="4"/>
        <v>123</v>
      </c>
      <c r="DW22" s="60">
        <f t="shared" si="5"/>
        <v>23</v>
      </c>
      <c r="DX22" s="60">
        <f t="shared" si="6"/>
        <v>16</v>
      </c>
      <c r="DY22" s="60">
        <f t="shared" si="7"/>
        <v>22</v>
      </c>
      <c r="DZ22" s="60">
        <f t="shared" si="8"/>
        <v>28</v>
      </c>
      <c r="EA22" s="60">
        <f t="shared" si="9"/>
        <v>21</v>
      </c>
      <c r="EB22" s="60">
        <f t="shared" si="10"/>
        <v>13</v>
      </c>
      <c r="EC22" s="60">
        <f t="shared" si="11"/>
        <v>0</v>
      </c>
      <c r="ED22" s="60">
        <f t="shared" si="12"/>
        <v>0</v>
      </c>
      <c r="EE22" s="60">
        <f t="shared" si="13"/>
        <v>0</v>
      </c>
      <c r="EF22" s="60">
        <f t="shared" si="14"/>
        <v>0</v>
      </c>
      <c r="EG22" s="60">
        <f t="shared" si="15"/>
        <v>0</v>
      </c>
      <c r="EH22" s="60">
        <f t="shared" si="16"/>
        <v>0</v>
      </c>
      <c r="EI22" s="60">
        <f t="shared" si="17"/>
        <v>0</v>
      </c>
      <c r="EK22" s="3" t="str">
        <f t="shared" si="18"/>
        <v>Theo Litjens</v>
      </c>
      <c r="EL22" s="1">
        <f t="shared" si="19"/>
        <v>23</v>
      </c>
      <c r="EM22" s="16">
        <f t="shared" si="20"/>
        <v>1</v>
      </c>
      <c r="EN22" s="16">
        <f t="shared" si="21"/>
        <v>5</v>
      </c>
      <c r="EO22" s="16">
        <f t="shared" si="22"/>
        <v>3</v>
      </c>
      <c r="EP22" s="16">
        <f t="shared" si="23"/>
        <v>7</v>
      </c>
      <c r="EQ22" s="16">
        <f t="shared" si="24"/>
        <v>3</v>
      </c>
      <c r="ER22" s="16">
        <f t="shared" si="25"/>
        <v>4</v>
      </c>
      <c r="ES22" s="16">
        <f t="shared" si="26"/>
        <v>0</v>
      </c>
      <c r="ET22" s="16">
        <f t="shared" si="27"/>
        <v>0</v>
      </c>
      <c r="EU22" s="16">
        <f t="shared" si="28"/>
        <v>0</v>
      </c>
      <c r="EV22" s="16">
        <f t="shared" si="29"/>
        <v>0</v>
      </c>
      <c r="EW22" s="16">
        <f t="shared" si="30"/>
        <v>0</v>
      </c>
      <c r="EX22" s="16">
        <f t="shared" si="31"/>
        <v>0</v>
      </c>
      <c r="EY22" s="16">
        <f t="shared" si="32"/>
        <v>0</v>
      </c>
      <c r="FA22" s="3" t="str">
        <f t="shared" si="33"/>
        <v>Theo Litjens</v>
      </c>
      <c r="FB22" s="1">
        <f t="shared" si="89"/>
        <v>18140</v>
      </c>
      <c r="FC22" s="1">
        <f t="shared" si="34"/>
        <v>1920</v>
      </c>
      <c r="FD22" s="1">
        <f t="shared" si="35"/>
        <v>2620</v>
      </c>
      <c r="FE22" s="1">
        <f t="shared" si="90"/>
        <v>2080</v>
      </c>
      <c r="FF22" s="1">
        <f t="shared" si="91"/>
        <v>3580</v>
      </c>
      <c r="FG22" s="1">
        <f t="shared" si="92"/>
        <v>2120</v>
      </c>
      <c r="FH22" s="16">
        <f t="shared" si="93"/>
        <v>5820</v>
      </c>
      <c r="FI22" s="16">
        <f t="shared" si="94"/>
        <v>0</v>
      </c>
      <c r="FJ22" s="16">
        <f t="shared" si="95"/>
        <v>0</v>
      </c>
      <c r="FK22" s="16">
        <f t="shared" si="96"/>
        <v>0</v>
      </c>
      <c r="FL22" s="16">
        <f t="shared" si="97"/>
        <v>0</v>
      </c>
      <c r="FM22" s="16">
        <f t="shared" si="98"/>
        <v>0</v>
      </c>
      <c r="FN22" s="16">
        <f t="shared" si="99"/>
        <v>0</v>
      </c>
      <c r="FO22" s="16">
        <f t="shared" si="100"/>
        <v>0</v>
      </c>
      <c r="FR22" s="204" t="str">
        <f>'DMV per. 1'!B22</f>
        <v>Theo Litjens</v>
      </c>
      <c r="FS22" s="1">
        <f t="shared" si="101"/>
        <v>1</v>
      </c>
      <c r="FT22" s="1">
        <f t="shared" si="102"/>
        <v>1</v>
      </c>
      <c r="FU22" s="1">
        <f t="shared" si="103"/>
        <v>1</v>
      </c>
      <c r="FV22" s="1">
        <f t="shared" si="104"/>
        <v>1</v>
      </c>
      <c r="FW22" s="1">
        <f t="shared" si="105"/>
        <v>1</v>
      </c>
      <c r="FX22" s="1">
        <f t="shared" si="106"/>
        <v>1</v>
      </c>
      <c r="FY22" s="1">
        <f t="shared" si="107"/>
        <v>0</v>
      </c>
      <c r="FZ22" s="1">
        <f t="shared" si="108"/>
        <v>0</v>
      </c>
      <c r="GA22" s="1">
        <f t="shared" si="109"/>
        <v>0</v>
      </c>
      <c r="GB22" s="1">
        <f t="shared" si="110"/>
        <v>0</v>
      </c>
      <c r="GC22" s="1">
        <f t="shared" si="111"/>
        <v>0</v>
      </c>
      <c r="GD22" s="1">
        <f t="shared" si="112"/>
        <v>0</v>
      </c>
      <c r="GE22" s="1">
        <f t="shared" si="113"/>
        <v>0</v>
      </c>
      <c r="GF22" s="157">
        <f t="shared" si="114"/>
        <v>6</v>
      </c>
    </row>
    <row r="23" spans="1:188" ht="15.75" x14ac:dyDescent="0.25">
      <c r="A23" s="183">
        <v>20</v>
      </c>
      <c r="B23" s="86" t="str">
        <f>'DMV per. 1'!B23</f>
        <v>Thijs Seijkens</v>
      </c>
      <c r="C23" s="6"/>
      <c r="D23" s="1">
        <v>8</v>
      </c>
      <c r="E23" s="1">
        <v>2</v>
      </c>
      <c r="F23" s="21">
        <v>4</v>
      </c>
      <c r="G23" s="1">
        <v>3540</v>
      </c>
      <c r="H23" s="21">
        <v>7</v>
      </c>
      <c r="I23" s="70">
        <f t="shared" si="37"/>
        <v>11</v>
      </c>
      <c r="J23" s="1">
        <f t="shared" si="38"/>
        <v>6</v>
      </c>
      <c r="K23" s="5"/>
      <c r="L23" s="192">
        <v>25</v>
      </c>
      <c r="M23" s="1">
        <v>10</v>
      </c>
      <c r="N23" s="21">
        <f t="shared" si="115"/>
        <v>4</v>
      </c>
      <c r="O23" s="1">
        <v>6990</v>
      </c>
      <c r="P23" s="21">
        <f t="shared" si="116"/>
        <v>2</v>
      </c>
      <c r="Q23" s="70">
        <f t="shared" si="39"/>
        <v>6</v>
      </c>
      <c r="R23" s="1">
        <f t="shared" si="40"/>
        <v>2</v>
      </c>
      <c r="S23" s="5"/>
      <c r="T23" s="192">
        <v>32</v>
      </c>
      <c r="U23" s="1">
        <v>14</v>
      </c>
      <c r="V23" s="21">
        <f t="shared" si="41"/>
        <v>1</v>
      </c>
      <c r="W23" s="194">
        <v>5120</v>
      </c>
      <c r="X23" s="21">
        <f t="shared" si="42"/>
        <v>2</v>
      </c>
      <c r="Y23" s="70">
        <f t="shared" si="43"/>
        <v>3</v>
      </c>
      <c r="Z23" s="1">
        <f t="shared" si="44"/>
        <v>1</v>
      </c>
      <c r="AA23" s="5"/>
      <c r="AB23" s="213">
        <v>1</v>
      </c>
      <c r="AC23" s="68">
        <v>16</v>
      </c>
      <c r="AD23" s="21">
        <f t="shared" si="45"/>
        <v>3</v>
      </c>
      <c r="AE23" s="68">
        <v>5520</v>
      </c>
      <c r="AF23" s="21">
        <f t="shared" si="46"/>
        <v>9</v>
      </c>
      <c r="AG23" s="70">
        <f t="shared" si="47"/>
        <v>12</v>
      </c>
      <c r="AH23" s="1">
        <f t="shared" si="48"/>
        <v>7</v>
      </c>
      <c r="AI23" s="5"/>
      <c r="AJ23" s="213">
        <v>20</v>
      </c>
      <c r="AK23" s="68">
        <v>2</v>
      </c>
      <c r="AL23" s="21">
        <f t="shared" si="49"/>
        <v>12</v>
      </c>
      <c r="AM23" s="68">
        <v>3060</v>
      </c>
      <c r="AN23" s="21">
        <f t="shared" si="50"/>
        <v>8</v>
      </c>
      <c r="AO23" s="70">
        <f t="shared" si="51"/>
        <v>20</v>
      </c>
      <c r="AP23" s="1">
        <f t="shared" si="52"/>
        <v>11</v>
      </c>
      <c r="AQ23" s="5"/>
      <c r="AR23" s="242">
        <v>27</v>
      </c>
      <c r="AS23" s="243">
        <v>6</v>
      </c>
      <c r="AT23" s="21">
        <f t="shared" si="53"/>
        <v>7</v>
      </c>
      <c r="AU23" s="243">
        <v>4260</v>
      </c>
      <c r="AV23" s="21">
        <f t="shared" si="54"/>
        <v>7</v>
      </c>
      <c r="AW23" s="70">
        <f t="shared" si="55"/>
        <v>14</v>
      </c>
      <c r="AX23" s="1">
        <f t="shared" si="56"/>
        <v>7</v>
      </c>
      <c r="AY23" s="5"/>
      <c r="AZ23" s="68"/>
      <c r="BA23" s="68"/>
      <c r="BB23" s="21">
        <f t="shared" si="57"/>
        <v>0</v>
      </c>
      <c r="BC23" s="68"/>
      <c r="BD23" s="21">
        <f t="shared" si="58"/>
        <v>0</v>
      </c>
      <c r="BE23" s="70">
        <f t="shared" si="59"/>
        <v>0</v>
      </c>
      <c r="BF23" s="1">
        <f t="shared" si="60"/>
        <v>1</v>
      </c>
      <c r="BG23" s="5"/>
      <c r="BH23" s="68"/>
      <c r="BI23" s="68"/>
      <c r="BJ23" s="21">
        <f t="shared" si="61"/>
        <v>0</v>
      </c>
      <c r="BK23" s="68"/>
      <c r="BL23" s="21">
        <f t="shared" si="62"/>
        <v>0</v>
      </c>
      <c r="BM23" s="70">
        <f t="shared" si="63"/>
        <v>0</v>
      </c>
      <c r="BN23" s="1">
        <f t="shared" si="64"/>
        <v>1</v>
      </c>
      <c r="BO23" s="5"/>
      <c r="BP23" s="68"/>
      <c r="BQ23" s="68"/>
      <c r="BR23" s="21">
        <f t="shared" si="65"/>
        <v>0</v>
      </c>
      <c r="BS23" s="68"/>
      <c r="BT23" s="21">
        <f t="shared" si="66"/>
        <v>0</v>
      </c>
      <c r="BU23" s="70">
        <f t="shared" si="67"/>
        <v>0</v>
      </c>
      <c r="BV23" s="10">
        <f t="shared" si="68"/>
        <v>1</v>
      </c>
      <c r="BW23" s="5"/>
      <c r="BX23" s="68"/>
      <c r="BY23" s="68"/>
      <c r="BZ23" s="21">
        <f t="shared" si="69"/>
        <v>0</v>
      </c>
      <c r="CA23" s="68"/>
      <c r="CB23" s="21">
        <f t="shared" si="70"/>
        <v>0</v>
      </c>
      <c r="CC23" s="70">
        <f t="shared" si="71"/>
        <v>0</v>
      </c>
      <c r="CD23" s="10">
        <f t="shared" si="72"/>
        <v>1</v>
      </c>
      <c r="CE23" s="5"/>
      <c r="CF23" s="68"/>
      <c r="CG23" s="68"/>
      <c r="CH23" s="21">
        <f t="shared" si="73"/>
        <v>0</v>
      </c>
      <c r="CI23" s="68"/>
      <c r="CJ23" s="21">
        <f t="shared" si="74"/>
        <v>0</v>
      </c>
      <c r="CK23" s="70">
        <f t="shared" si="75"/>
        <v>0</v>
      </c>
      <c r="CL23" s="10">
        <f t="shared" si="76"/>
        <v>1</v>
      </c>
      <c r="CM23" s="5"/>
      <c r="CN23" s="68"/>
      <c r="CO23" s="68"/>
      <c r="CP23" s="21">
        <f t="shared" si="77"/>
        <v>0</v>
      </c>
      <c r="CQ23" s="68"/>
      <c r="CR23" s="21">
        <f t="shared" si="78"/>
        <v>0</v>
      </c>
      <c r="CS23" s="70">
        <f t="shared" si="79"/>
        <v>0</v>
      </c>
      <c r="CT23" s="10">
        <f t="shared" si="80"/>
        <v>1</v>
      </c>
      <c r="CU23" s="5"/>
      <c r="CV23" s="68"/>
      <c r="CW23" s="68"/>
      <c r="CX23" s="21">
        <f t="shared" si="81"/>
        <v>0</v>
      </c>
      <c r="CY23" s="68"/>
      <c r="CZ23" s="21">
        <f t="shared" si="82"/>
        <v>0</v>
      </c>
      <c r="DA23" s="70">
        <f t="shared" si="83"/>
        <v>0</v>
      </c>
      <c r="DB23" s="10">
        <f t="shared" si="84"/>
        <v>1</v>
      </c>
      <c r="DC23" s="7"/>
      <c r="DD23" s="9"/>
      <c r="DE23" s="12">
        <v>20</v>
      </c>
      <c r="DF23" s="12" t="str">
        <v>Jos Muisers</v>
      </c>
      <c r="DG23" s="12">
        <v>139</v>
      </c>
      <c r="DH23" s="12">
        <v>12</v>
      </c>
      <c r="DI23" s="12">
        <v>3980</v>
      </c>
      <c r="DJ23" s="15">
        <v>-138999988</v>
      </c>
      <c r="DK23" s="132">
        <v>-4169996020</v>
      </c>
      <c r="DL23" s="120"/>
      <c r="DM23" s="53" t="str">
        <f t="shared" si="0"/>
        <v>Thijs Seijkens</v>
      </c>
      <c r="DN23" s="4">
        <f t="shared" si="85"/>
        <v>46</v>
      </c>
      <c r="DO23" s="4">
        <f t="shared" si="1"/>
        <v>50</v>
      </c>
      <c r="DP23" s="4">
        <f t="shared" si="2"/>
        <v>28490</v>
      </c>
      <c r="DQ23" s="113">
        <f t="shared" si="86"/>
        <v>-45999950</v>
      </c>
      <c r="DR23" s="129">
        <f t="shared" si="87"/>
        <v>-1379971510</v>
      </c>
      <c r="DS23" s="131"/>
      <c r="DT23" s="130" t="str">
        <f t="shared" si="3"/>
        <v>Thijs Seijkens</v>
      </c>
      <c r="DU23" s="59">
        <f t="shared" si="88"/>
        <v>46</v>
      </c>
      <c r="DV23" s="17">
        <f t="shared" si="4"/>
        <v>66</v>
      </c>
      <c r="DW23" s="60">
        <f t="shared" si="5"/>
        <v>11</v>
      </c>
      <c r="DX23" s="60">
        <f t="shared" si="6"/>
        <v>6</v>
      </c>
      <c r="DY23" s="60">
        <f t="shared" si="7"/>
        <v>3</v>
      </c>
      <c r="DZ23" s="60">
        <f t="shared" si="8"/>
        <v>12</v>
      </c>
      <c r="EA23" s="60">
        <f t="shared" si="9"/>
        <v>20</v>
      </c>
      <c r="EB23" s="60">
        <f t="shared" si="10"/>
        <v>14</v>
      </c>
      <c r="EC23" s="60">
        <f t="shared" si="11"/>
        <v>0</v>
      </c>
      <c r="ED23" s="60">
        <f t="shared" si="12"/>
        <v>0</v>
      </c>
      <c r="EE23" s="60">
        <f t="shared" si="13"/>
        <v>0</v>
      </c>
      <c r="EF23" s="60">
        <f t="shared" si="14"/>
        <v>0</v>
      </c>
      <c r="EG23" s="60">
        <f t="shared" si="15"/>
        <v>0</v>
      </c>
      <c r="EH23" s="60">
        <f t="shared" si="16"/>
        <v>0</v>
      </c>
      <c r="EI23" s="60">
        <f t="shared" si="17"/>
        <v>0</v>
      </c>
      <c r="EK23" s="3" t="str">
        <f t="shared" si="18"/>
        <v>Thijs Seijkens</v>
      </c>
      <c r="EL23" s="1">
        <f t="shared" si="19"/>
        <v>50</v>
      </c>
      <c r="EM23" s="16">
        <f t="shared" si="20"/>
        <v>2</v>
      </c>
      <c r="EN23" s="16">
        <f t="shared" si="21"/>
        <v>10</v>
      </c>
      <c r="EO23" s="16">
        <f t="shared" si="22"/>
        <v>14</v>
      </c>
      <c r="EP23" s="16">
        <f t="shared" si="23"/>
        <v>16</v>
      </c>
      <c r="EQ23" s="16">
        <f t="shared" si="24"/>
        <v>2</v>
      </c>
      <c r="ER23" s="16">
        <f t="shared" si="25"/>
        <v>6</v>
      </c>
      <c r="ES23" s="16">
        <f t="shared" si="26"/>
        <v>0</v>
      </c>
      <c r="ET23" s="16">
        <f t="shared" si="27"/>
        <v>0</v>
      </c>
      <c r="EU23" s="16">
        <f t="shared" si="28"/>
        <v>0</v>
      </c>
      <c r="EV23" s="16">
        <f t="shared" si="29"/>
        <v>0</v>
      </c>
      <c r="EW23" s="16">
        <f t="shared" si="30"/>
        <v>0</v>
      </c>
      <c r="EX23" s="16">
        <f t="shared" si="31"/>
        <v>0</v>
      </c>
      <c r="EY23" s="16">
        <f t="shared" si="32"/>
        <v>0</v>
      </c>
      <c r="FA23" s="3" t="str">
        <f t="shared" si="33"/>
        <v>Thijs Seijkens</v>
      </c>
      <c r="FB23" s="1">
        <f t="shared" si="89"/>
        <v>28490</v>
      </c>
      <c r="FC23" s="1">
        <f t="shared" si="34"/>
        <v>3540</v>
      </c>
      <c r="FD23" s="1">
        <f t="shared" si="35"/>
        <v>6990</v>
      </c>
      <c r="FE23" s="1">
        <f t="shared" si="90"/>
        <v>5120</v>
      </c>
      <c r="FF23" s="1">
        <f t="shared" si="91"/>
        <v>5520</v>
      </c>
      <c r="FG23" s="1">
        <f t="shared" si="92"/>
        <v>3060</v>
      </c>
      <c r="FH23" s="16">
        <f t="shared" si="93"/>
        <v>4260</v>
      </c>
      <c r="FI23" s="16">
        <f t="shared" si="94"/>
        <v>0</v>
      </c>
      <c r="FJ23" s="16">
        <f t="shared" si="95"/>
        <v>0</v>
      </c>
      <c r="FK23" s="16">
        <f t="shared" si="96"/>
        <v>0</v>
      </c>
      <c r="FL23" s="16">
        <f t="shared" si="97"/>
        <v>0</v>
      </c>
      <c r="FM23" s="16">
        <f t="shared" si="98"/>
        <v>0</v>
      </c>
      <c r="FN23" s="16">
        <f t="shared" si="99"/>
        <v>0</v>
      </c>
      <c r="FO23" s="16">
        <f t="shared" si="100"/>
        <v>0</v>
      </c>
      <c r="FR23" s="204" t="str">
        <f>'DMV per. 1'!B23</f>
        <v>Thijs Seijkens</v>
      </c>
      <c r="FS23" s="1">
        <f t="shared" si="101"/>
        <v>1</v>
      </c>
      <c r="FT23" s="1">
        <f t="shared" si="102"/>
        <v>1</v>
      </c>
      <c r="FU23" s="1">
        <f t="shared" si="103"/>
        <v>1</v>
      </c>
      <c r="FV23" s="1">
        <f t="shared" si="104"/>
        <v>1</v>
      </c>
      <c r="FW23" s="1">
        <f t="shared" si="105"/>
        <v>1</v>
      </c>
      <c r="FX23" s="1">
        <f t="shared" si="106"/>
        <v>1</v>
      </c>
      <c r="FY23" s="1">
        <f t="shared" si="107"/>
        <v>0</v>
      </c>
      <c r="FZ23" s="1">
        <f t="shared" si="108"/>
        <v>0</v>
      </c>
      <c r="GA23" s="1">
        <f t="shared" si="109"/>
        <v>0</v>
      </c>
      <c r="GB23" s="1">
        <f t="shared" si="110"/>
        <v>0</v>
      </c>
      <c r="GC23" s="1">
        <f t="shared" si="111"/>
        <v>0</v>
      </c>
      <c r="GD23" s="1">
        <f t="shared" si="112"/>
        <v>0</v>
      </c>
      <c r="GE23" s="1">
        <f t="shared" si="113"/>
        <v>0</v>
      </c>
      <c r="GF23" s="157">
        <f t="shared" si="114"/>
        <v>6</v>
      </c>
    </row>
    <row r="24" spans="1:188" ht="15.75" x14ac:dyDescent="0.25">
      <c r="A24" s="183">
        <v>21</v>
      </c>
      <c r="B24" s="86" t="str">
        <f>'DMV per. 1'!B24</f>
        <v>Ton Nelissen</v>
      </c>
      <c r="C24" s="6"/>
      <c r="D24" s="10">
        <v>1</v>
      </c>
      <c r="E24" s="1">
        <v>1</v>
      </c>
      <c r="F24" s="21">
        <v>9</v>
      </c>
      <c r="G24" s="1">
        <v>3130</v>
      </c>
      <c r="H24" s="21">
        <v>8</v>
      </c>
      <c r="I24" s="70">
        <f t="shared" si="37"/>
        <v>17</v>
      </c>
      <c r="J24" s="1">
        <f t="shared" si="38"/>
        <v>9</v>
      </c>
      <c r="K24" s="5"/>
      <c r="L24" s="193">
        <v>13</v>
      </c>
      <c r="M24" s="1">
        <v>4</v>
      </c>
      <c r="N24" s="21">
        <f t="shared" si="115"/>
        <v>11</v>
      </c>
      <c r="O24" s="1">
        <v>4960</v>
      </c>
      <c r="P24" s="21">
        <f t="shared" si="116"/>
        <v>4</v>
      </c>
      <c r="Q24" s="70">
        <f t="shared" si="39"/>
        <v>15</v>
      </c>
      <c r="R24" s="1">
        <f t="shared" si="40"/>
        <v>7</v>
      </c>
      <c r="S24" s="5"/>
      <c r="T24" s="192">
        <v>13</v>
      </c>
      <c r="U24" s="1">
        <v>2</v>
      </c>
      <c r="V24" s="21">
        <f t="shared" si="41"/>
        <v>11</v>
      </c>
      <c r="W24" s="1">
        <v>3920</v>
      </c>
      <c r="X24" s="21">
        <f t="shared" si="42"/>
        <v>4</v>
      </c>
      <c r="Y24" s="70">
        <f t="shared" si="43"/>
        <v>15</v>
      </c>
      <c r="Z24" s="1">
        <f t="shared" si="44"/>
        <v>8</v>
      </c>
      <c r="AA24" s="5"/>
      <c r="AB24" s="213">
        <v>28</v>
      </c>
      <c r="AC24" s="68">
        <v>7</v>
      </c>
      <c r="AD24" s="21">
        <f t="shared" si="45"/>
        <v>12</v>
      </c>
      <c r="AE24" s="68">
        <v>7140</v>
      </c>
      <c r="AF24" s="21">
        <f t="shared" si="46"/>
        <v>4</v>
      </c>
      <c r="AG24" s="70">
        <f t="shared" si="47"/>
        <v>16</v>
      </c>
      <c r="AH24" s="1">
        <f t="shared" si="48"/>
        <v>8</v>
      </c>
      <c r="AI24" s="5"/>
      <c r="AJ24" s="214">
        <v>10</v>
      </c>
      <c r="AK24" s="68">
        <v>4</v>
      </c>
      <c r="AL24" s="21">
        <f t="shared" si="49"/>
        <v>9</v>
      </c>
      <c r="AM24" s="68">
        <v>6800</v>
      </c>
      <c r="AN24" s="21">
        <f t="shared" si="50"/>
        <v>2</v>
      </c>
      <c r="AO24" s="70">
        <f t="shared" si="51"/>
        <v>11</v>
      </c>
      <c r="AP24" s="1">
        <f t="shared" si="52"/>
        <v>6</v>
      </c>
      <c r="AQ24" s="5"/>
      <c r="AR24" s="244">
        <v>26</v>
      </c>
      <c r="AS24" s="243">
        <v>2</v>
      </c>
      <c r="AT24" s="21">
        <f t="shared" si="53"/>
        <v>13</v>
      </c>
      <c r="AU24" s="243">
        <v>4280</v>
      </c>
      <c r="AV24" s="21">
        <f t="shared" si="54"/>
        <v>6</v>
      </c>
      <c r="AW24" s="70">
        <f t="shared" si="55"/>
        <v>19</v>
      </c>
      <c r="AX24" s="1">
        <f t="shared" si="56"/>
        <v>9</v>
      </c>
      <c r="AY24" s="5"/>
      <c r="AZ24" s="68"/>
      <c r="BA24" s="68"/>
      <c r="BB24" s="21">
        <f t="shared" si="57"/>
        <v>0</v>
      </c>
      <c r="BC24" s="68"/>
      <c r="BD24" s="21">
        <f t="shared" si="58"/>
        <v>0</v>
      </c>
      <c r="BE24" s="70">
        <f t="shared" si="59"/>
        <v>0</v>
      </c>
      <c r="BF24" s="1">
        <f t="shared" si="60"/>
        <v>1</v>
      </c>
      <c r="BG24" s="5"/>
      <c r="BH24" s="68"/>
      <c r="BI24" s="68"/>
      <c r="BJ24" s="21">
        <f t="shared" si="61"/>
        <v>0</v>
      </c>
      <c r="BK24" s="68"/>
      <c r="BL24" s="21">
        <f t="shared" si="62"/>
        <v>0</v>
      </c>
      <c r="BM24" s="70">
        <f t="shared" si="63"/>
        <v>0</v>
      </c>
      <c r="BN24" s="1">
        <f t="shared" si="64"/>
        <v>1</v>
      </c>
      <c r="BO24" s="5"/>
      <c r="BP24" s="68"/>
      <c r="BQ24" s="68"/>
      <c r="BR24" s="21">
        <f t="shared" si="65"/>
        <v>0</v>
      </c>
      <c r="BS24" s="68"/>
      <c r="BT24" s="21">
        <f t="shared" si="66"/>
        <v>0</v>
      </c>
      <c r="BU24" s="70">
        <f t="shared" si="67"/>
        <v>0</v>
      </c>
      <c r="BV24" s="10">
        <f t="shared" si="68"/>
        <v>1</v>
      </c>
      <c r="BW24" s="5"/>
      <c r="BX24" s="68"/>
      <c r="BY24" s="68"/>
      <c r="BZ24" s="21">
        <f t="shared" si="69"/>
        <v>0</v>
      </c>
      <c r="CA24" s="68"/>
      <c r="CB24" s="21">
        <f t="shared" si="70"/>
        <v>0</v>
      </c>
      <c r="CC24" s="70">
        <f t="shared" si="71"/>
        <v>0</v>
      </c>
      <c r="CD24" s="10">
        <f t="shared" si="72"/>
        <v>1</v>
      </c>
      <c r="CE24" s="5"/>
      <c r="CF24" s="68"/>
      <c r="CG24" s="68"/>
      <c r="CH24" s="21">
        <f t="shared" si="73"/>
        <v>0</v>
      </c>
      <c r="CI24" s="68"/>
      <c r="CJ24" s="21">
        <f t="shared" si="74"/>
        <v>0</v>
      </c>
      <c r="CK24" s="70">
        <f t="shared" si="75"/>
        <v>0</v>
      </c>
      <c r="CL24" s="10">
        <f t="shared" si="76"/>
        <v>1</v>
      </c>
      <c r="CM24" s="5"/>
      <c r="CN24" s="68"/>
      <c r="CO24" s="68"/>
      <c r="CP24" s="21">
        <f t="shared" si="77"/>
        <v>0</v>
      </c>
      <c r="CQ24" s="68"/>
      <c r="CR24" s="21">
        <f t="shared" si="78"/>
        <v>0</v>
      </c>
      <c r="CS24" s="70">
        <f t="shared" si="79"/>
        <v>0</v>
      </c>
      <c r="CT24" s="10">
        <f t="shared" si="80"/>
        <v>1</v>
      </c>
      <c r="CU24" s="5"/>
      <c r="CV24" s="68"/>
      <c r="CW24" s="68"/>
      <c r="CX24" s="21">
        <f t="shared" si="81"/>
        <v>0</v>
      </c>
      <c r="CY24" s="68"/>
      <c r="CZ24" s="21">
        <f t="shared" si="82"/>
        <v>0</v>
      </c>
      <c r="DA24" s="70">
        <f t="shared" si="83"/>
        <v>0</v>
      </c>
      <c r="DB24" s="10">
        <f t="shared" si="84"/>
        <v>1</v>
      </c>
      <c r="DC24" s="7"/>
      <c r="DD24" s="9"/>
      <c r="DE24" s="12">
        <v>21</v>
      </c>
      <c r="DF24" s="12" t="str">
        <v>Hay Niemans</v>
      </c>
      <c r="DG24" s="12">
        <v>146</v>
      </c>
      <c r="DH24" s="12">
        <v>6</v>
      </c>
      <c r="DI24" s="12">
        <v>1940</v>
      </c>
      <c r="DJ24" s="15">
        <v>-145999994</v>
      </c>
      <c r="DK24" s="132">
        <v>-4379998060</v>
      </c>
      <c r="DL24" s="120"/>
      <c r="DM24" s="53" t="str">
        <f t="shared" si="0"/>
        <v>Ton Nelissen</v>
      </c>
      <c r="DN24" s="4">
        <f t="shared" si="85"/>
        <v>74</v>
      </c>
      <c r="DO24" s="4">
        <f t="shared" si="1"/>
        <v>20</v>
      </c>
      <c r="DP24" s="4">
        <f t="shared" si="2"/>
        <v>30230</v>
      </c>
      <c r="DQ24" s="113">
        <f t="shared" si="86"/>
        <v>-73999980</v>
      </c>
      <c r="DR24" s="129">
        <f t="shared" si="87"/>
        <v>-2219969770</v>
      </c>
      <c r="DS24" s="131"/>
      <c r="DT24" s="130" t="str">
        <f t="shared" si="3"/>
        <v>Ton Nelissen</v>
      </c>
      <c r="DU24" s="59">
        <f t="shared" si="88"/>
        <v>74</v>
      </c>
      <c r="DV24" s="17">
        <f t="shared" si="4"/>
        <v>93</v>
      </c>
      <c r="DW24" s="60">
        <f t="shared" si="5"/>
        <v>17</v>
      </c>
      <c r="DX24" s="60">
        <f t="shared" si="6"/>
        <v>15</v>
      </c>
      <c r="DY24" s="60">
        <f t="shared" si="7"/>
        <v>15</v>
      </c>
      <c r="DZ24" s="60">
        <f t="shared" si="8"/>
        <v>16</v>
      </c>
      <c r="EA24" s="60">
        <f t="shared" si="9"/>
        <v>11</v>
      </c>
      <c r="EB24" s="60">
        <f t="shared" si="10"/>
        <v>19</v>
      </c>
      <c r="EC24" s="60">
        <f t="shared" si="11"/>
        <v>0</v>
      </c>
      <c r="ED24" s="60">
        <f t="shared" si="12"/>
        <v>0</v>
      </c>
      <c r="EE24" s="60">
        <f t="shared" si="13"/>
        <v>0</v>
      </c>
      <c r="EF24" s="60">
        <f t="shared" si="14"/>
        <v>0</v>
      </c>
      <c r="EG24" s="60">
        <f t="shared" si="15"/>
        <v>0</v>
      </c>
      <c r="EH24" s="60">
        <f t="shared" si="16"/>
        <v>0</v>
      </c>
      <c r="EI24" s="60">
        <f t="shared" si="17"/>
        <v>0</v>
      </c>
      <c r="EK24" s="3" t="str">
        <f t="shared" si="18"/>
        <v>Ton Nelissen</v>
      </c>
      <c r="EL24" s="1">
        <f t="shared" si="19"/>
        <v>20</v>
      </c>
      <c r="EM24" s="16">
        <f t="shared" si="20"/>
        <v>1</v>
      </c>
      <c r="EN24" s="16">
        <f t="shared" si="21"/>
        <v>4</v>
      </c>
      <c r="EO24" s="16">
        <f t="shared" si="22"/>
        <v>2</v>
      </c>
      <c r="EP24" s="16">
        <f t="shared" si="23"/>
        <v>7</v>
      </c>
      <c r="EQ24" s="16">
        <f t="shared" si="24"/>
        <v>4</v>
      </c>
      <c r="ER24" s="16">
        <f t="shared" si="25"/>
        <v>2</v>
      </c>
      <c r="ES24" s="16">
        <f t="shared" si="26"/>
        <v>0</v>
      </c>
      <c r="ET24" s="16">
        <f t="shared" si="27"/>
        <v>0</v>
      </c>
      <c r="EU24" s="16">
        <f t="shared" si="28"/>
        <v>0</v>
      </c>
      <c r="EV24" s="16">
        <f t="shared" si="29"/>
        <v>0</v>
      </c>
      <c r="EW24" s="16">
        <f t="shared" si="30"/>
        <v>0</v>
      </c>
      <c r="EX24" s="16">
        <f t="shared" si="31"/>
        <v>0</v>
      </c>
      <c r="EY24" s="16">
        <f t="shared" si="32"/>
        <v>0</v>
      </c>
      <c r="FA24" s="3" t="str">
        <f t="shared" si="33"/>
        <v>Ton Nelissen</v>
      </c>
      <c r="FB24" s="1">
        <f t="shared" si="89"/>
        <v>30230</v>
      </c>
      <c r="FC24" s="1">
        <f t="shared" si="34"/>
        <v>3130</v>
      </c>
      <c r="FD24" s="1">
        <f t="shared" si="35"/>
        <v>4960</v>
      </c>
      <c r="FE24" s="1">
        <f t="shared" si="90"/>
        <v>3920</v>
      </c>
      <c r="FF24" s="1">
        <f t="shared" si="91"/>
        <v>7140</v>
      </c>
      <c r="FG24" s="1">
        <f t="shared" si="92"/>
        <v>6800</v>
      </c>
      <c r="FH24" s="16">
        <f t="shared" si="93"/>
        <v>4280</v>
      </c>
      <c r="FI24" s="16">
        <f t="shared" si="94"/>
        <v>0</v>
      </c>
      <c r="FJ24" s="16">
        <f t="shared" si="95"/>
        <v>0</v>
      </c>
      <c r="FK24" s="16">
        <f t="shared" si="96"/>
        <v>0</v>
      </c>
      <c r="FL24" s="16">
        <f t="shared" si="97"/>
        <v>0</v>
      </c>
      <c r="FM24" s="16">
        <f t="shared" si="98"/>
        <v>0</v>
      </c>
      <c r="FN24" s="16">
        <f t="shared" si="99"/>
        <v>0</v>
      </c>
      <c r="FO24" s="16">
        <f t="shared" si="100"/>
        <v>0</v>
      </c>
      <c r="FR24" s="204" t="str">
        <f>'DMV per. 1'!B24</f>
        <v>Ton Nelissen</v>
      </c>
      <c r="FS24" s="1">
        <f t="shared" si="101"/>
        <v>1</v>
      </c>
      <c r="FT24" s="1">
        <f t="shared" si="102"/>
        <v>1</v>
      </c>
      <c r="FU24" s="1">
        <f t="shared" si="103"/>
        <v>1</v>
      </c>
      <c r="FV24" s="1">
        <f t="shared" si="104"/>
        <v>1</v>
      </c>
      <c r="FW24" s="1">
        <f t="shared" si="105"/>
        <v>1</v>
      </c>
      <c r="FX24" s="1">
        <f t="shared" si="106"/>
        <v>1</v>
      </c>
      <c r="FY24" s="1">
        <f t="shared" si="107"/>
        <v>0</v>
      </c>
      <c r="FZ24" s="1">
        <f t="shared" si="108"/>
        <v>0</v>
      </c>
      <c r="GA24" s="1">
        <f t="shared" si="109"/>
        <v>0</v>
      </c>
      <c r="GB24" s="1">
        <f t="shared" si="110"/>
        <v>0</v>
      </c>
      <c r="GC24" s="1">
        <f t="shared" si="111"/>
        <v>0</v>
      </c>
      <c r="GD24" s="1">
        <f t="shared" si="112"/>
        <v>0</v>
      </c>
      <c r="GE24" s="1">
        <f t="shared" si="113"/>
        <v>0</v>
      </c>
      <c r="GF24" s="157">
        <f t="shared" si="114"/>
        <v>6</v>
      </c>
    </row>
    <row r="25" spans="1:188" ht="15.75" x14ac:dyDescent="0.25">
      <c r="A25" s="183">
        <v>22</v>
      </c>
      <c r="B25" s="86" t="str">
        <f>'DMV per. 1'!B25</f>
        <v>Wiel Ottenheim</v>
      </c>
      <c r="C25" s="6"/>
      <c r="D25" s="1">
        <v>23</v>
      </c>
      <c r="E25" s="1">
        <v>2</v>
      </c>
      <c r="F25" s="21">
        <v>4</v>
      </c>
      <c r="G25" s="1">
        <v>2210</v>
      </c>
      <c r="H25" s="21">
        <v>10</v>
      </c>
      <c r="I25" s="70">
        <f t="shared" si="37"/>
        <v>14</v>
      </c>
      <c r="J25" s="1">
        <f t="shared" si="38"/>
        <v>7</v>
      </c>
      <c r="K25" s="5"/>
      <c r="L25" s="192">
        <v>10</v>
      </c>
      <c r="M25" s="1">
        <v>5</v>
      </c>
      <c r="N25" s="21">
        <f t="shared" si="115"/>
        <v>7</v>
      </c>
      <c r="O25" s="1">
        <v>4550</v>
      </c>
      <c r="P25" s="21">
        <f t="shared" si="116"/>
        <v>6</v>
      </c>
      <c r="Q25" s="70">
        <f t="shared" si="39"/>
        <v>13</v>
      </c>
      <c r="R25" s="1">
        <f t="shared" si="40"/>
        <v>6</v>
      </c>
      <c r="S25" s="5"/>
      <c r="T25" s="193">
        <v>23</v>
      </c>
      <c r="U25" s="1">
        <v>1</v>
      </c>
      <c r="V25" s="21">
        <f t="shared" si="41"/>
        <v>13</v>
      </c>
      <c r="W25" s="1">
        <v>2060</v>
      </c>
      <c r="X25" s="21">
        <f t="shared" si="42"/>
        <v>13</v>
      </c>
      <c r="Y25" s="70">
        <f t="shared" si="43"/>
        <v>26</v>
      </c>
      <c r="Z25" s="1">
        <f t="shared" si="44"/>
        <v>13</v>
      </c>
      <c r="AA25" s="5"/>
      <c r="AB25" s="213">
        <v>11</v>
      </c>
      <c r="AC25" s="68">
        <v>7</v>
      </c>
      <c r="AD25" s="21">
        <f t="shared" si="45"/>
        <v>12</v>
      </c>
      <c r="AE25" s="68">
        <v>6000</v>
      </c>
      <c r="AF25" s="21">
        <f t="shared" si="46"/>
        <v>7</v>
      </c>
      <c r="AG25" s="70">
        <f t="shared" si="47"/>
        <v>19</v>
      </c>
      <c r="AH25" s="1">
        <f t="shared" si="48"/>
        <v>9</v>
      </c>
      <c r="AI25" s="5"/>
      <c r="AJ25" s="214">
        <v>3</v>
      </c>
      <c r="AK25" s="68">
        <v>0</v>
      </c>
      <c r="AL25" s="21">
        <f t="shared" si="49"/>
        <v>14</v>
      </c>
      <c r="AM25" s="68">
        <v>0</v>
      </c>
      <c r="AN25" s="21">
        <f t="shared" si="50"/>
        <v>14</v>
      </c>
      <c r="AO25" s="70">
        <f t="shared" si="51"/>
        <v>28</v>
      </c>
      <c r="AP25" s="1">
        <f t="shared" si="52"/>
        <v>14</v>
      </c>
      <c r="AQ25" s="5"/>
      <c r="AR25" s="244">
        <v>20</v>
      </c>
      <c r="AS25" s="243">
        <v>7</v>
      </c>
      <c r="AT25" s="21">
        <f t="shared" si="53"/>
        <v>4</v>
      </c>
      <c r="AU25" s="243">
        <v>2360</v>
      </c>
      <c r="AV25" s="21">
        <f t="shared" si="54"/>
        <v>10</v>
      </c>
      <c r="AW25" s="70">
        <f t="shared" si="55"/>
        <v>14</v>
      </c>
      <c r="AX25" s="1">
        <f t="shared" si="56"/>
        <v>7</v>
      </c>
      <c r="AY25" s="5"/>
      <c r="AZ25" s="68"/>
      <c r="BA25" s="68"/>
      <c r="BB25" s="21">
        <f t="shared" si="57"/>
        <v>0</v>
      </c>
      <c r="BC25" s="68"/>
      <c r="BD25" s="21">
        <f t="shared" si="58"/>
        <v>0</v>
      </c>
      <c r="BE25" s="70">
        <f t="shared" si="59"/>
        <v>0</v>
      </c>
      <c r="BF25" s="1">
        <f t="shared" si="60"/>
        <v>1</v>
      </c>
      <c r="BG25" s="5"/>
      <c r="BH25" s="68"/>
      <c r="BI25" s="68"/>
      <c r="BJ25" s="21">
        <f t="shared" si="61"/>
        <v>0</v>
      </c>
      <c r="BK25" s="68"/>
      <c r="BL25" s="21">
        <f t="shared" si="62"/>
        <v>0</v>
      </c>
      <c r="BM25" s="70">
        <f t="shared" si="63"/>
        <v>0</v>
      </c>
      <c r="BN25" s="1">
        <f t="shared" si="64"/>
        <v>1</v>
      </c>
      <c r="BO25" s="5"/>
      <c r="BP25" s="68"/>
      <c r="BQ25" s="68"/>
      <c r="BR25" s="21">
        <f t="shared" si="65"/>
        <v>0</v>
      </c>
      <c r="BS25" s="68"/>
      <c r="BT25" s="21">
        <f t="shared" si="66"/>
        <v>0</v>
      </c>
      <c r="BU25" s="70">
        <f t="shared" si="67"/>
        <v>0</v>
      </c>
      <c r="BV25" s="10">
        <f t="shared" si="68"/>
        <v>1</v>
      </c>
      <c r="BW25" s="5"/>
      <c r="BX25" s="68"/>
      <c r="BY25" s="68"/>
      <c r="BZ25" s="21">
        <f t="shared" si="69"/>
        <v>0</v>
      </c>
      <c r="CA25" s="68"/>
      <c r="CB25" s="21">
        <f t="shared" si="70"/>
        <v>0</v>
      </c>
      <c r="CC25" s="70">
        <f t="shared" si="71"/>
        <v>0</v>
      </c>
      <c r="CD25" s="10">
        <f t="shared" si="72"/>
        <v>1</v>
      </c>
      <c r="CE25" s="5"/>
      <c r="CF25" s="68"/>
      <c r="CG25" s="68"/>
      <c r="CH25" s="21">
        <f t="shared" si="73"/>
        <v>0</v>
      </c>
      <c r="CI25" s="68"/>
      <c r="CJ25" s="21">
        <f t="shared" si="74"/>
        <v>0</v>
      </c>
      <c r="CK25" s="70">
        <f t="shared" si="75"/>
        <v>0</v>
      </c>
      <c r="CL25" s="10">
        <f t="shared" si="76"/>
        <v>1</v>
      </c>
      <c r="CM25" s="5"/>
      <c r="CN25" s="68"/>
      <c r="CO25" s="68"/>
      <c r="CP25" s="21">
        <f t="shared" si="77"/>
        <v>0</v>
      </c>
      <c r="CQ25" s="68"/>
      <c r="CR25" s="21">
        <f t="shared" si="78"/>
        <v>0</v>
      </c>
      <c r="CS25" s="70">
        <f t="shared" si="79"/>
        <v>0</v>
      </c>
      <c r="CT25" s="10">
        <f t="shared" si="80"/>
        <v>1</v>
      </c>
      <c r="CU25" s="5"/>
      <c r="CV25" s="68"/>
      <c r="CW25" s="68"/>
      <c r="CX25" s="21">
        <f t="shared" si="81"/>
        <v>0</v>
      </c>
      <c r="CY25" s="68"/>
      <c r="CZ25" s="21">
        <f t="shared" si="82"/>
        <v>0</v>
      </c>
      <c r="DA25" s="70">
        <f t="shared" si="83"/>
        <v>0</v>
      </c>
      <c r="DB25" s="10">
        <f t="shared" si="84"/>
        <v>1</v>
      </c>
      <c r="DC25" s="7"/>
      <c r="DD25" s="9"/>
      <c r="DE25" s="12">
        <v>22</v>
      </c>
      <c r="DF25" s="12" t="str">
        <v>Josef Schaefer</v>
      </c>
      <c r="DG25" s="12">
        <v>158</v>
      </c>
      <c r="DH25" s="12">
        <v>0</v>
      </c>
      <c r="DI25" s="12">
        <v>0</v>
      </c>
      <c r="DJ25" s="15">
        <v>-158000000</v>
      </c>
      <c r="DK25" s="132">
        <v>-4740000000</v>
      </c>
      <c r="DL25" s="120"/>
      <c r="DM25" s="53" t="str">
        <f t="shared" si="0"/>
        <v>Wiel Ottenheim</v>
      </c>
      <c r="DN25" s="4">
        <f t="shared" si="85"/>
        <v>86</v>
      </c>
      <c r="DO25" s="4">
        <f t="shared" si="1"/>
        <v>22</v>
      </c>
      <c r="DP25" s="4">
        <f t="shared" si="2"/>
        <v>17180</v>
      </c>
      <c r="DQ25" s="113">
        <f t="shared" si="86"/>
        <v>-85999978</v>
      </c>
      <c r="DR25" s="129">
        <f t="shared" si="87"/>
        <v>-2579982820</v>
      </c>
      <c r="DS25" s="131"/>
      <c r="DT25" s="130" t="str">
        <f t="shared" si="3"/>
        <v>Wiel Ottenheim</v>
      </c>
      <c r="DU25" s="59">
        <f t="shared" si="88"/>
        <v>86</v>
      </c>
      <c r="DV25" s="17">
        <f t="shared" si="4"/>
        <v>114</v>
      </c>
      <c r="DW25" s="60">
        <f t="shared" si="5"/>
        <v>14</v>
      </c>
      <c r="DX25" s="60">
        <f t="shared" si="6"/>
        <v>13</v>
      </c>
      <c r="DY25" s="60">
        <f t="shared" si="7"/>
        <v>26</v>
      </c>
      <c r="DZ25" s="60">
        <f t="shared" si="8"/>
        <v>19</v>
      </c>
      <c r="EA25" s="60">
        <f t="shared" si="9"/>
        <v>28</v>
      </c>
      <c r="EB25" s="60">
        <f t="shared" si="10"/>
        <v>14</v>
      </c>
      <c r="EC25" s="60">
        <f t="shared" si="11"/>
        <v>0</v>
      </c>
      <c r="ED25" s="60">
        <f t="shared" si="12"/>
        <v>0</v>
      </c>
      <c r="EE25" s="60">
        <f t="shared" si="13"/>
        <v>0</v>
      </c>
      <c r="EF25" s="60">
        <f t="shared" si="14"/>
        <v>0</v>
      </c>
      <c r="EG25" s="60">
        <f t="shared" si="15"/>
        <v>0</v>
      </c>
      <c r="EH25" s="60">
        <f t="shared" si="16"/>
        <v>0</v>
      </c>
      <c r="EI25" s="60">
        <f t="shared" si="17"/>
        <v>0</v>
      </c>
      <c r="EK25" s="3" t="str">
        <f t="shared" si="18"/>
        <v>Wiel Ottenheim</v>
      </c>
      <c r="EL25" s="1">
        <f t="shared" si="19"/>
        <v>22</v>
      </c>
      <c r="EM25" s="16">
        <f t="shared" si="20"/>
        <v>2</v>
      </c>
      <c r="EN25" s="16">
        <f t="shared" si="21"/>
        <v>5</v>
      </c>
      <c r="EO25" s="16">
        <f t="shared" si="22"/>
        <v>1</v>
      </c>
      <c r="EP25" s="16">
        <f t="shared" si="23"/>
        <v>7</v>
      </c>
      <c r="EQ25" s="16">
        <f t="shared" si="24"/>
        <v>0</v>
      </c>
      <c r="ER25" s="16">
        <f t="shared" si="25"/>
        <v>7</v>
      </c>
      <c r="ES25" s="16">
        <f t="shared" si="26"/>
        <v>0</v>
      </c>
      <c r="ET25" s="16">
        <f t="shared" si="27"/>
        <v>0</v>
      </c>
      <c r="EU25" s="16">
        <f t="shared" si="28"/>
        <v>0</v>
      </c>
      <c r="EV25" s="16">
        <f t="shared" si="29"/>
        <v>0</v>
      </c>
      <c r="EW25" s="16">
        <f t="shared" si="30"/>
        <v>0</v>
      </c>
      <c r="EX25" s="16">
        <f t="shared" si="31"/>
        <v>0</v>
      </c>
      <c r="EY25" s="16">
        <f t="shared" si="32"/>
        <v>0</v>
      </c>
      <c r="FA25" s="3" t="str">
        <f t="shared" si="33"/>
        <v>Wiel Ottenheim</v>
      </c>
      <c r="FB25" s="1">
        <f t="shared" si="89"/>
        <v>17180</v>
      </c>
      <c r="FC25" s="1">
        <f t="shared" si="34"/>
        <v>2210</v>
      </c>
      <c r="FD25" s="1">
        <f t="shared" si="35"/>
        <v>4550</v>
      </c>
      <c r="FE25" s="1">
        <f t="shared" si="90"/>
        <v>2060</v>
      </c>
      <c r="FF25" s="1">
        <f t="shared" si="91"/>
        <v>6000</v>
      </c>
      <c r="FG25" s="1">
        <f t="shared" si="92"/>
        <v>0</v>
      </c>
      <c r="FH25" s="16">
        <f t="shared" si="93"/>
        <v>2360</v>
      </c>
      <c r="FI25" s="16">
        <f t="shared" si="94"/>
        <v>0</v>
      </c>
      <c r="FJ25" s="16">
        <f t="shared" si="95"/>
        <v>0</v>
      </c>
      <c r="FK25" s="16">
        <f t="shared" si="96"/>
        <v>0</v>
      </c>
      <c r="FL25" s="16">
        <f t="shared" si="97"/>
        <v>0</v>
      </c>
      <c r="FM25" s="16">
        <f t="shared" si="98"/>
        <v>0</v>
      </c>
      <c r="FN25" s="16">
        <f t="shared" si="99"/>
        <v>0</v>
      </c>
      <c r="FO25" s="16">
        <f t="shared" si="100"/>
        <v>0</v>
      </c>
      <c r="FR25" s="204" t="str">
        <f>'DMV per. 1'!B25</f>
        <v>Wiel Ottenheim</v>
      </c>
      <c r="FS25" s="1">
        <f t="shared" si="101"/>
        <v>1</v>
      </c>
      <c r="FT25" s="1">
        <f t="shared" si="102"/>
        <v>1</v>
      </c>
      <c r="FU25" s="1">
        <f t="shared" si="103"/>
        <v>1</v>
      </c>
      <c r="FV25" s="1">
        <f t="shared" si="104"/>
        <v>1</v>
      </c>
      <c r="FW25" s="1">
        <f t="shared" si="105"/>
        <v>1</v>
      </c>
      <c r="FX25" s="1">
        <f t="shared" si="106"/>
        <v>1</v>
      </c>
      <c r="FY25" s="1">
        <f t="shared" si="107"/>
        <v>0</v>
      </c>
      <c r="FZ25" s="1">
        <f t="shared" si="108"/>
        <v>0</v>
      </c>
      <c r="GA25" s="1">
        <f t="shared" si="109"/>
        <v>0</v>
      </c>
      <c r="GB25" s="1">
        <f t="shared" si="110"/>
        <v>0</v>
      </c>
      <c r="GC25" s="1">
        <f t="shared" si="111"/>
        <v>0</v>
      </c>
      <c r="GD25" s="1">
        <f t="shared" si="112"/>
        <v>0</v>
      </c>
      <c r="GE25" s="1">
        <f t="shared" si="113"/>
        <v>0</v>
      </c>
      <c r="GF25" s="157">
        <f t="shared" si="114"/>
        <v>6</v>
      </c>
    </row>
    <row r="26" spans="1:188" ht="15.75" x14ac:dyDescent="0.25">
      <c r="A26" s="183">
        <v>23</v>
      </c>
      <c r="B26" s="86" t="str">
        <f>'DMV per. 1'!B26</f>
        <v>Zz</v>
      </c>
      <c r="C26" s="6"/>
      <c r="D26" s="68"/>
      <c r="E26" s="68"/>
      <c r="F26" s="21">
        <v>50</v>
      </c>
      <c r="G26" s="68"/>
      <c r="H26" s="21">
        <v>50</v>
      </c>
      <c r="I26" s="70">
        <f t="shared" si="37"/>
        <v>100</v>
      </c>
      <c r="J26" s="1">
        <f t="shared" si="38"/>
        <v>23</v>
      </c>
      <c r="K26" s="5"/>
      <c r="L26" s="68"/>
      <c r="M26" s="68"/>
      <c r="N26" s="21">
        <v>50</v>
      </c>
      <c r="O26" s="68"/>
      <c r="P26" s="21">
        <v>50</v>
      </c>
      <c r="Q26" s="70">
        <f t="shared" si="39"/>
        <v>100</v>
      </c>
      <c r="R26" s="1">
        <f t="shared" si="40"/>
        <v>23</v>
      </c>
      <c r="S26" s="5"/>
      <c r="T26" s="68"/>
      <c r="U26" s="68"/>
      <c r="V26" s="21">
        <v>50</v>
      </c>
      <c r="W26" s="68"/>
      <c r="X26" s="21">
        <v>50</v>
      </c>
      <c r="Y26" s="70">
        <f t="shared" si="43"/>
        <v>100</v>
      </c>
      <c r="Z26" s="1">
        <f t="shared" si="44"/>
        <v>23</v>
      </c>
      <c r="AA26" s="5"/>
      <c r="AB26" s="68"/>
      <c r="AC26" s="68"/>
      <c r="AD26" s="21">
        <v>50</v>
      </c>
      <c r="AE26" s="68"/>
      <c r="AF26" s="21">
        <v>50</v>
      </c>
      <c r="AG26" s="70">
        <f t="shared" si="47"/>
        <v>100</v>
      </c>
      <c r="AH26" s="1">
        <f t="shared" si="48"/>
        <v>23</v>
      </c>
      <c r="AI26" s="5"/>
      <c r="AJ26" s="68"/>
      <c r="AK26" s="68"/>
      <c r="AL26" s="21">
        <v>50</v>
      </c>
      <c r="AM26" s="68"/>
      <c r="AN26" s="21">
        <v>50</v>
      </c>
      <c r="AO26" s="70">
        <f t="shared" si="51"/>
        <v>100</v>
      </c>
      <c r="AP26" s="1">
        <f t="shared" si="52"/>
        <v>23</v>
      </c>
      <c r="AQ26" s="5"/>
      <c r="AR26" s="68"/>
      <c r="AS26" s="68"/>
      <c r="AT26" s="21">
        <v>50</v>
      </c>
      <c r="AU26" s="68"/>
      <c r="AV26" s="21">
        <v>50</v>
      </c>
      <c r="AW26" s="70">
        <f t="shared" si="55"/>
        <v>100</v>
      </c>
      <c r="AX26" s="1">
        <f t="shared" si="56"/>
        <v>23</v>
      </c>
      <c r="AY26" s="5"/>
      <c r="AZ26" s="68"/>
      <c r="BA26" s="68"/>
      <c r="BB26" s="21">
        <f t="shared" si="57"/>
        <v>0</v>
      </c>
      <c r="BC26" s="68"/>
      <c r="BD26" s="21">
        <f t="shared" si="58"/>
        <v>0</v>
      </c>
      <c r="BE26" s="70">
        <f t="shared" si="59"/>
        <v>0</v>
      </c>
      <c r="BF26" s="1">
        <f t="shared" si="60"/>
        <v>1</v>
      </c>
      <c r="BG26" s="5"/>
      <c r="BH26" s="68"/>
      <c r="BI26" s="68"/>
      <c r="BJ26" s="21">
        <f t="shared" si="61"/>
        <v>0</v>
      </c>
      <c r="BK26" s="68"/>
      <c r="BL26" s="21">
        <f t="shared" si="62"/>
        <v>0</v>
      </c>
      <c r="BM26" s="70">
        <f t="shared" si="63"/>
        <v>0</v>
      </c>
      <c r="BN26" s="1">
        <f t="shared" si="64"/>
        <v>1</v>
      </c>
      <c r="BO26" s="5"/>
      <c r="BP26" s="68"/>
      <c r="BQ26" s="68"/>
      <c r="BR26" s="21">
        <f t="shared" si="65"/>
        <v>0</v>
      </c>
      <c r="BS26" s="68"/>
      <c r="BT26" s="21">
        <f t="shared" si="66"/>
        <v>0</v>
      </c>
      <c r="BU26" s="70">
        <f t="shared" si="67"/>
        <v>0</v>
      </c>
      <c r="BV26" s="10">
        <f t="shared" si="68"/>
        <v>1</v>
      </c>
      <c r="BW26" s="5"/>
      <c r="BX26" s="68"/>
      <c r="BY26" s="68"/>
      <c r="BZ26" s="21">
        <f t="shared" si="69"/>
        <v>0</v>
      </c>
      <c r="CA26" s="68"/>
      <c r="CB26" s="21">
        <f t="shared" si="70"/>
        <v>0</v>
      </c>
      <c r="CC26" s="70">
        <f t="shared" si="71"/>
        <v>0</v>
      </c>
      <c r="CD26" s="10">
        <f t="shared" si="72"/>
        <v>1</v>
      </c>
      <c r="CE26" s="5"/>
      <c r="CF26" s="68"/>
      <c r="CG26" s="68"/>
      <c r="CH26" s="21">
        <f t="shared" si="73"/>
        <v>0</v>
      </c>
      <c r="CI26" s="68"/>
      <c r="CJ26" s="21">
        <f t="shared" si="74"/>
        <v>0</v>
      </c>
      <c r="CK26" s="70">
        <f t="shared" si="75"/>
        <v>0</v>
      </c>
      <c r="CL26" s="10">
        <f t="shared" si="76"/>
        <v>1</v>
      </c>
      <c r="CM26" s="5"/>
      <c r="CN26" s="68"/>
      <c r="CO26" s="68"/>
      <c r="CP26" s="21">
        <f t="shared" si="77"/>
        <v>0</v>
      </c>
      <c r="CQ26" s="68"/>
      <c r="CR26" s="21">
        <f t="shared" si="78"/>
        <v>0</v>
      </c>
      <c r="CS26" s="70">
        <f t="shared" si="79"/>
        <v>0</v>
      </c>
      <c r="CT26" s="10">
        <f t="shared" si="80"/>
        <v>1</v>
      </c>
      <c r="CU26" s="5"/>
      <c r="CV26" s="164"/>
      <c r="CW26" s="68"/>
      <c r="CX26" s="21">
        <f t="shared" si="81"/>
        <v>0</v>
      </c>
      <c r="CY26" s="68"/>
      <c r="CZ26" s="21">
        <f t="shared" si="82"/>
        <v>0</v>
      </c>
      <c r="DA26" s="70">
        <f t="shared" si="83"/>
        <v>0</v>
      </c>
      <c r="DB26" s="10">
        <f t="shared" si="84"/>
        <v>1</v>
      </c>
      <c r="DC26" s="7"/>
      <c r="DD26" s="9"/>
      <c r="DE26" s="12">
        <v>23</v>
      </c>
      <c r="DF26" s="12" t="str">
        <v>Zz</v>
      </c>
      <c r="DG26" s="12">
        <v>500</v>
      </c>
      <c r="DH26" s="12">
        <v>0</v>
      </c>
      <c r="DI26" s="12">
        <v>0</v>
      </c>
      <c r="DJ26" s="15">
        <v>-500000000</v>
      </c>
      <c r="DK26" s="132">
        <v>-15000000000</v>
      </c>
      <c r="DL26" s="120"/>
      <c r="DM26" s="53" t="str">
        <f t="shared" si="0"/>
        <v>Zz</v>
      </c>
      <c r="DN26" s="4">
        <f t="shared" si="85"/>
        <v>500</v>
      </c>
      <c r="DO26" s="4">
        <f t="shared" si="1"/>
        <v>0</v>
      </c>
      <c r="DP26" s="4">
        <f t="shared" si="2"/>
        <v>0</v>
      </c>
      <c r="DQ26" s="113">
        <f t="shared" si="86"/>
        <v>-500000000</v>
      </c>
      <c r="DR26" s="129">
        <f t="shared" si="87"/>
        <v>-15000000000</v>
      </c>
      <c r="DS26" s="131"/>
      <c r="DT26" s="130" t="str">
        <f t="shared" si="3"/>
        <v>Zz</v>
      </c>
      <c r="DU26" s="59">
        <f t="shared" si="88"/>
        <v>500</v>
      </c>
      <c r="DV26" s="17">
        <f t="shared" si="4"/>
        <v>600</v>
      </c>
      <c r="DW26" s="60">
        <f t="shared" si="5"/>
        <v>100</v>
      </c>
      <c r="DX26" s="60">
        <f t="shared" si="6"/>
        <v>100</v>
      </c>
      <c r="DY26" s="60">
        <f t="shared" si="7"/>
        <v>100</v>
      </c>
      <c r="DZ26" s="60">
        <f t="shared" si="8"/>
        <v>100</v>
      </c>
      <c r="EA26" s="60">
        <f t="shared" si="9"/>
        <v>100</v>
      </c>
      <c r="EB26" s="60">
        <f t="shared" si="10"/>
        <v>100</v>
      </c>
      <c r="EC26" s="60">
        <f t="shared" si="11"/>
        <v>0</v>
      </c>
      <c r="ED26" s="60">
        <f t="shared" si="12"/>
        <v>0</v>
      </c>
      <c r="EE26" s="60">
        <f t="shared" si="13"/>
        <v>0</v>
      </c>
      <c r="EF26" s="60">
        <f t="shared" si="14"/>
        <v>0</v>
      </c>
      <c r="EG26" s="60">
        <f t="shared" si="15"/>
        <v>0</v>
      </c>
      <c r="EH26" s="60">
        <f t="shared" si="16"/>
        <v>0</v>
      </c>
      <c r="EI26" s="60">
        <f t="shared" si="17"/>
        <v>0</v>
      </c>
      <c r="EK26" s="3" t="str">
        <f t="shared" si="18"/>
        <v>Zz</v>
      </c>
      <c r="EL26" s="1">
        <f t="shared" si="19"/>
        <v>0</v>
      </c>
      <c r="EM26" s="16">
        <f t="shared" si="20"/>
        <v>0</v>
      </c>
      <c r="EN26" s="16">
        <f t="shared" si="21"/>
        <v>0</v>
      </c>
      <c r="EO26" s="16">
        <f t="shared" si="22"/>
        <v>0</v>
      </c>
      <c r="EP26" s="16">
        <f t="shared" si="23"/>
        <v>0</v>
      </c>
      <c r="EQ26" s="16">
        <f t="shared" si="24"/>
        <v>0</v>
      </c>
      <c r="ER26" s="16">
        <f t="shared" si="25"/>
        <v>0</v>
      </c>
      <c r="ES26" s="16">
        <f t="shared" si="26"/>
        <v>0</v>
      </c>
      <c r="ET26" s="16">
        <f t="shared" si="27"/>
        <v>0</v>
      </c>
      <c r="EU26" s="16">
        <f t="shared" si="28"/>
        <v>0</v>
      </c>
      <c r="EV26" s="16">
        <f t="shared" si="29"/>
        <v>0</v>
      </c>
      <c r="EW26" s="16">
        <f t="shared" si="30"/>
        <v>0</v>
      </c>
      <c r="EX26" s="16">
        <f t="shared" si="31"/>
        <v>0</v>
      </c>
      <c r="EY26" s="16">
        <f t="shared" si="32"/>
        <v>0</v>
      </c>
      <c r="FA26" s="3" t="str">
        <f t="shared" si="33"/>
        <v>Zz</v>
      </c>
      <c r="FB26" s="1">
        <f t="shared" si="89"/>
        <v>0</v>
      </c>
      <c r="FC26" s="1">
        <f t="shared" si="34"/>
        <v>0</v>
      </c>
      <c r="FD26" s="1">
        <f t="shared" si="35"/>
        <v>0</v>
      </c>
      <c r="FE26" s="1">
        <f t="shared" si="90"/>
        <v>0</v>
      </c>
      <c r="FF26" s="1">
        <f t="shared" si="91"/>
        <v>0</v>
      </c>
      <c r="FG26" s="1">
        <f t="shared" si="92"/>
        <v>0</v>
      </c>
      <c r="FH26" s="16">
        <f t="shared" si="93"/>
        <v>0</v>
      </c>
      <c r="FI26" s="16">
        <f t="shared" si="94"/>
        <v>0</v>
      </c>
      <c r="FJ26" s="16">
        <f t="shared" si="95"/>
        <v>0</v>
      </c>
      <c r="FK26" s="16">
        <f t="shared" si="96"/>
        <v>0</v>
      </c>
      <c r="FL26" s="16">
        <f t="shared" si="97"/>
        <v>0</v>
      </c>
      <c r="FM26" s="16">
        <f t="shared" si="98"/>
        <v>0</v>
      </c>
      <c r="FN26" s="16">
        <f t="shared" si="99"/>
        <v>0</v>
      </c>
      <c r="FO26" s="16">
        <f t="shared" si="100"/>
        <v>0</v>
      </c>
      <c r="FR26" s="204" t="str">
        <f>'DMV per. 1'!B26</f>
        <v>Zz</v>
      </c>
      <c r="FS26" s="1">
        <f t="shared" si="101"/>
        <v>0</v>
      </c>
      <c r="FT26" s="1">
        <f t="shared" si="102"/>
        <v>0</v>
      </c>
      <c r="FU26" s="1">
        <f t="shared" si="103"/>
        <v>0</v>
      </c>
      <c r="FV26" s="1">
        <f t="shared" si="104"/>
        <v>0</v>
      </c>
      <c r="FW26" s="1">
        <f t="shared" si="105"/>
        <v>0</v>
      </c>
      <c r="FX26" s="1">
        <f t="shared" si="106"/>
        <v>0</v>
      </c>
      <c r="FY26" s="1">
        <f t="shared" si="107"/>
        <v>0</v>
      </c>
      <c r="FZ26" s="1">
        <f t="shared" si="108"/>
        <v>0</v>
      </c>
      <c r="GA26" s="1">
        <f t="shared" si="109"/>
        <v>0</v>
      </c>
      <c r="GB26" s="1">
        <f t="shared" si="110"/>
        <v>0</v>
      </c>
      <c r="GC26" s="1">
        <f t="shared" si="111"/>
        <v>0</v>
      </c>
      <c r="GD26" s="1">
        <f t="shared" si="112"/>
        <v>0</v>
      </c>
      <c r="GE26" s="1">
        <f t="shared" si="113"/>
        <v>0</v>
      </c>
      <c r="GF26" s="157">
        <f t="shared" si="114"/>
        <v>0</v>
      </c>
    </row>
    <row r="27" spans="1:188" ht="15.75" x14ac:dyDescent="0.25">
      <c r="A27" s="183">
        <v>24</v>
      </c>
      <c r="B27" s="86" t="str">
        <f>'DMV per. 1'!B27</f>
        <v>Zz</v>
      </c>
      <c r="C27" s="6"/>
      <c r="D27" s="68"/>
      <c r="E27" s="68"/>
      <c r="F27" s="21">
        <v>50</v>
      </c>
      <c r="G27" s="68"/>
      <c r="H27" s="21">
        <v>50</v>
      </c>
      <c r="I27" s="70">
        <f t="shared" si="37"/>
        <v>100</v>
      </c>
      <c r="J27" s="1">
        <f t="shared" si="38"/>
        <v>23</v>
      </c>
      <c r="K27" s="5"/>
      <c r="L27" s="68"/>
      <c r="M27" s="68"/>
      <c r="N27" s="21">
        <v>50</v>
      </c>
      <c r="O27" s="68"/>
      <c r="P27" s="21">
        <v>50</v>
      </c>
      <c r="Q27" s="70">
        <f t="shared" si="39"/>
        <v>100</v>
      </c>
      <c r="R27" s="1">
        <f t="shared" si="40"/>
        <v>23</v>
      </c>
      <c r="S27" s="5"/>
      <c r="T27" s="68"/>
      <c r="U27" s="68"/>
      <c r="V27" s="21">
        <v>50</v>
      </c>
      <c r="W27" s="68"/>
      <c r="X27" s="21">
        <v>50</v>
      </c>
      <c r="Y27" s="70">
        <f t="shared" si="43"/>
        <v>100</v>
      </c>
      <c r="Z27" s="1">
        <f t="shared" si="44"/>
        <v>23</v>
      </c>
      <c r="AA27" s="5"/>
      <c r="AB27" s="68"/>
      <c r="AC27" s="68"/>
      <c r="AD27" s="21">
        <v>50</v>
      </c>
      <c r="AE27" s="68"/>
      <c r="AF27" s="21">
        <v>50</v>
      </c>
      <c r="AG27" s="70">
        <f t="shared" si="47"/>
        <v>100</v>
      </c>
      <c r="AH27" s="1">
        <f t="shared" si="48"/>
        <v>23</v>
      </c>
      <c r="AI27" s="5"/>
      <c r="AJ27" s="68"/>
      <c r="AK27" s="68"/>
      <c r="AL27" s="21">
        <v>50</v>
      </c>
      <c r="AM27" s="68"/>
      <c r="AN27" s="21">
        <v>50</v>
      </c>
      <c r="AO27" s="70">
        <f t="shared" si="51"/>
        <v>100</v>
      </c>
      <c r="AP27" s="1">
        <f t="shared" si="52"/>
        <v>23</v>
      </c>
      <c r="AQ27" s="5"/>
      <c r="AR27" s="68"/>
      <c r="AS27" s="68"/>
      <c r="AT27" s="21">
        <v>50</v>
      </c>
      <c r="AU27" s="68"/>
      <c r="AV27" s="21">
        <v>50</v>
      </c>
      <c r="AW27" s="70">
        <f t="shared" si="55"/>
        <v>100</v>
      </c>
      <c r="AX27" s="1">
        <f t="shared" si="56"/>
        <v>23</v>
      </c>
      <c r="AY27" s="5"/>
      <c r="AZ27" s="68"/>
      <c r="BA27" s="68"/>
      <c r="BB27" s="21">
        <f t="shared" si="57"/>
        <v>0</v>
      </c>
      <c r="BC27" s="68"/>
      <c r="BD27" s="21">
        <f t="shared" si="58"/>
        <v>0</v>
      </c>
      <c r="BE27" s="70">
        <f t="shared" si="59"/>
        <v>0</v>
      </c>
      <c r="BF27" s="1">
        <f t="shared" si="60"/>
        <v>1</v>
      </c>
      <c r="BG27" s="5"/>
      <c r="BH27" s="68"/>
      <c r="BI27" s="68"/>
      <c r="BJ27" s="21">
        <f t="shared" si="61"/>
        <v>0</v>
      </c>
      <c r="BK27" s="68"/>
      <c r="BL27" s="21">
        <f t="shared" si="62"/>
        <v>0</v>
      </c>
      <c r="BM27" s="70">
        <f t="shared" si="63"/>
        <v>0</v>
      </c>
      <c r="BN27" s="1">
        <f t="shared" si="64"/>
        <v>1</v>
      </c>
      <c r="BO27" s="5"/>
      <c r="BP27" s="68"/>
      <c r="BQ27" s="68"/>
      <c r="BR27" s="21">
        <f t="shared" si="65"/>
        <v>0</v>
      </c>
      <c r="BS27" s="68"/>
      <c r="BT27" s="21">
        <f t="shared" si="66"/>
        <v>0</v>
      </c>
      <c r="BU27" s="70">
        <f t="shared" si="67"/>
        <v>0</v>
      </c>
      <c r="BV27" s="10">
        <f t="shared" si="68"/>
        <v>1</v>
      </c>
      <c r="BW27" s="5"/>
      <c r="BX27" s="68"/>
      <c r="BY27" s="68"/>
      <c r="BZ27" s="21">
        <f t="shared" si="69"/>
        <v>0</v>
      </c>
      <c r="CA27" s="68"/>
      <c r="CB27" s="21">
        <f t="shared" si="70"/>
        <v>0</v>
      </c>
      <c r="CC27" s="70">
        <f t="shared" si="71"/>
        <v>0</v>
      </c>
      <c r="CD27" s="10">
        <f t="shared" si="72"/>
        <v>1</v>
      </c>
      <c r="CE27" s="5"/>
      <c r="CF27" s="68"/>
      <c r="CG27" s="68"/>
      <c r="CH27" s="21">
        <f t="shared" si="73"/>
        <v>0</v>
      </c>
      <c r="CI27" s="68"/>
      <c r="CJ27" s="21">
        <f t="shared" si="74"/>
        <v>0</v>
      </c>
      <c r="CK27" s="70">
        <f t="shared" si="75"/>
        <v>0</v>
      </c>
      <c r="CL27" s="10">
        <f t="shared" si="76"/>
        <v>1</v>
      </c>
      <c r="CM27" s="5"/>
      <c r="CN27" s="68"/>
      <c r="CO27" s="68"/>
      <c r="CP27" s="21">
        <f t="shared" si="77"/>
        <v>0</v>
      </c>
      <c r="CQ27" s="68"/>
      <c r="CR27" s="21">
        <f t="shared" si="78"/>
        <v>0</v>
      </c>
      <c r="CS27" s="70">
        <f t="shared" si="79"/>
        <v>0</v>
      </c>
      <c r="CT27" s="10">
        <f t="shared" si="80"/>
        <v>1</v>
      </c>
      <c r="CU27" s="5"/>
      <c r="CV27" s="68"/>
      <c r="CW27" s="68"/>
      <c r="CX27" s="21">
        <f t="shared" si="81"/>
        <v>0</v>
      </c>
      <c r="CY27" s="68"/>
      <c r="CZ27" s="21">
        <f t="shared" si="82"/>
        <v>0</v>
      </c>
      <c r="DA27" s="70">
        <f t="shared" si="83"/>
        <v>0</v>
      </c>
      <c r="DB27" s="10">
        <f t="shared" si="84"/>
        <v>1</v>
      </c>
      <c r="DC27" s="7"/>
      <c r="DD27" s="9"/>
      <c r="DE27" s="12">
        <v>24</v>
      </c>
      <c r="DF27" s="12" t="str">
        <v>Zz</v>
      </c>
      <c r="DG27" s="12">
        <v>500</v>
      </c>
      <c r="DH27" s="12">
        <v>0</v>
      </c>
      <c r="DI27" s="12">
        <v>0</v>
      </c>
      <c r="DJ27" s="15">
        <v>-500000000</v>
      </c>
      <c r="DK27" s="132">
        <v>-15000000000</v>
      </c>
      <c r="DL27" s="120"/>
      <c r="DM27" s="53" t="str">
        <f t="shared" si="0"/>
        <v>Zz</v>
      </c>
      <c r="DN27" s="4">
        <f t="shared" si="85"/>
        <v>500</v>
      </c>
      <c r="DO27" s="4">
        <f t="shared" si="1"/>
        <v>0</v>
      </c>
      <c r="DP27" s="4">
        <f t="shared" si="2"/>
        <v>0</v>
      </c>
      <c r="DQ27" s="113">
        <f t="shared" si="86"/>
        <v>-500000000</v>
      </c>
      <c r="DR27" s="129">
        <f t="shared" si="87"/>
        <v>-15000000000</v>
      </c>
      <c r="DS27" s="131"/>
      <c r="DT27" s="130" t="str">
        <f t="shared" si="3"/>
        <v>Zz</v>
      </c>
      <c r="DU27" s="59">
        <f t="shared" si="88"/>
        <v>500</v>
      </c>
      <c r="DV27" s="17">
        <f t="shared" si="4"/>
        <v>600</v>
      </c>
      <c r="DW27" s="60">
        <f t="shared" si="5"/>
        <v>100</v>
      </c>
      <c r="DX27" s="60">
        <f t="shared" si="6"/>
        <v>100</v>
      </c>
      <c r="DY27" s="60">
        <f t="shared" si="7"/>
        <v>100</v>
      </c>
      <c r="DZ27" s="60">
        <f t="shared" si="8"/>
        <v>100</v>
      </c>
      <c r="EA27" s="60">
        <f t="shared" si="9"/>
        <v>100</v>
      </c>
      <c r="EB27" s="60">
        <f t="shared" si="10"/>
        <v>100</v>
      </c>
      <c r="EC27" s="60">
        <f t="shared" si="11"/>
        <v>0</v>
      </c>
      <c r="ED27" s="60">
        <f t="shared" si="12"/>
        <v>0</v>
      </c>
      <c r="EE27" s="60">
        <f t="shared" si="13"/>
        <v>0</v>
      </c>
      <c r="EF27" s="60">
        <f t="shared" si="14"/>
        <v>0</v>
      </c>
      <c r="EG27" s="60">
        <f t="shared" si="15"/>
        <v>0</v>
      </c>
      <c r="EH27" s="60">
        <f t="shared" si="16"/>
        <v>0</v>
      </c>
      <c r="EI27" s="60">
        <f t="shared" si="17"/>
        <v>0</v>
      </c>
      <c r="EK27" s="3" t="str">
        <f t="shared" si="18"/>
        <v>Zz</v>
      </c>
      <c r="EL27" s="1">
        <f t="shared" si="19"/>
        <v>0</v>
      </c>
      <c r="EM27" s="16">
        <f t="shared" si="20"/>
        <v>0</v>
      </c>
      <c r="EN27" s="16">
        <f t="shared" si="21"/>
        <v>0</v>
      </c>
      <c r="EO27" s="16">
        <f t="shared" si="22"/>
        <v>0</v>
      </c>
      <c r="EP27" s="16">
        <f t="shared" si="23"/>
        <v>0</v>
      </c>
      <c r="EQ27" s="16">
        <f t="shared" si="24"/>
        <v>0</v>
      </c>
      <c r="ER27" s="16">
        <f t="shared" si="25"/>
        <v>0</v>
      </c>
      <c r="ES27" s="16">
        <f t="shared" si="26"/>
        <v>0</v>
      </c>
      <c r="ET27" s="16">
        <f t="shared" si="27"/>
        <v>0</v>
      </c>
      <c r="EU27" s="16">
        <f t="shared" si="28"/>
        <v>0</v>
      </c>
      <c r="EV27" s="16">
        <f t="shared" si="29"/>
        <v>0</v>
      </c>
      <c r="EW27" s="16">
        <f t="shared" si="30"/>
        <v>0</v>
      </c>
      <c r="EX27" s="16">
        <f t="shared" si="31"/>
        <v>0</v>
      </c>
      <c r="EY27" s="16">
        <f t="shared" si="32"/>
        <v>0</v>
      </c>
      <c r="FA27" s="3" t="str">
        <f t="shared" si="33"/>
        <v>Zz</v>
      </c>
      <c r="FB27" s="1">
        <f t="shared" si="89"/>
        <v>0</v>
      </c>
      <c r="FC27" s="1">
        <f t="shared" si="34"/>
        <v>0</v>
      </c>
      <c r="FD27" s="1">
        <f t="shared" si="35"/>
        <v>0</v>
      </c>
      <c r="FE27" s="1">
        <f t="shared" si="90"/>
        <v>0</v>
      </c>
      <c r="FF27" s="1">
        <f t="shared" si="91"/>
        <v>0</v>
      </c>
      <c r="FG27" s="1">
        <f t="shared" si="92"/>
        <v>0</v>
      </c>
      <c r="FH27" s="16">
        <f t="shared" si="93"/>
        <v>0</v>
      </c>
      <c r="FI27" s="16">
        <f t="shared" si="94"/>
        <v>0</v>
      </c>
      <c r="FJ27" s="16">
        <f t="shared" si="95"/>
        <v>0</v>
      </c>
      <c r="FK27" s="16">
        <f t="shared" si="96"/>
        <v>0</v>
      </c>
      <c r="FL27" s="16">
        <f t="shared" si="97"/>
        <v>0</v>
      </c>
      <c r="FM27" s="16">
        <f t="shared" si="98"/>
        <v>0</v>
      </c>
      <c r="FN27" s="16">
        <f t="shared" si="99"/>
        <v>0</v>
      </c>
      <c r="FO27" s="16">
        <f t="shared" si="100"/>
        <v>0</v>
      </c>
      <c r="FR27" s="204" t="str">
        <f>'DMV per. 1'!B27</f>
        <v>Zz</v>
      </c>
      <c r="FS27" s="1">
        <f t="shared" si="101"/>
        <v>0</v>
      </c>
      <c r="FT27" s="1">
        <f t="shared" si="102"/>
        <v>0</v>
      </c>
      <c r="FU27" s="1">
        <f t="shared" si="103"/>
        <v>0</v>
      </c>
      <c r="FV27" s="1">
        <f t="shared" si="104"/>
        <v>0</v>
      </c>
      <c r="FW27" s="1">
        <f t="shared" si="105"/>
        <v>0</v>
      </c>
      <c r="FX27" s="1">
        <f t="shared" si="106"/>
        <v>0</v>
      </c>
      <c r="FY27" s="1">
        <f t="shared" si="107"/>
        <v>0</v>
      </c>
      <c r="FZ27" s="1">
        <f t="shared" si="108"/>
        <v>0</v>
      </c>
      <c r="GA27" s="1">
        <f t="shared" si="109"/>
        <v>0</v>
      </c>
      <c r="GB27" s="1">
        <f t="shared" si="110"/>
        <v>0</v>
      </c>
      <c r="GC27" s="1">
        <f t="shared" si="111"/>
        <v>0</v>
      </c>
      <c r="GD27" s="1">
        <f t="shared" si="112"/>
        <v>0</v>
      </c>
      <c r="GE27" s="1">
        <f t="shared" si="113"/>
        <v>0</v>
      </c>
      <c r="GF27" s="157">
        <f t="shared" si="114"/>
        <v>0</v>
      </c>
    </row>
    <row r="28" spans="1:188" ht="15.75" x14ac:dyDescent="0.25">
      <c r="A28" s="183">
        <v>25</v>
      </c>
      <c r="B28" s="86" t="str">
        <f>'DMV per. 1'!B28</f>
        <v>Zz</v>
      </c>
      <c r="C28" s="6"/>
      <c r="D28" s="68"/>
      <c r="E28" s="68"/>
      <c r="F28" s="21">
        <v>50</v>
      </c>
      <c r="G28" s="68"/>
      <c r="H28" s="21">
        <v>50</v>
      </c>
      <c r="I28" s="70">
        <f t="shared" si="37"/>
        <v>100</v>
      </c>
      <c r="J28" s="1">
        <f t="shared" si="38"/>
        <v>23</v>
      </c>
      <c r="K28" s="5"/>
      <c r="L28" s="68"/>
      <c r="M28" s="68"/>
      <c r="N28" s="21">
        <v>50</v>
      </c>
      <c r="O28" s="68"/>
      <c r="P28" s="21">
        <v>50</v>
      </c>
      <c r="Q28" s="70">
        <f t="shared" si="39"/>
        <v>100</v>
      </c>
      <c r="R28" s="1">
        <f t="shared" si="40"/>
        <v>23</v>
      </c>
      <c r="S28" s="5"/>
      <c r="T28" s="68"/>
      <c r="U28" s="68"/>
      <c r="V28" s="21">
        <v>50</v>
      </c>
      <c r="W28" s="68"/>
      <c r="X28" s="21">
        <v>50</v>
      </c>
      <c r="Y28" s="70">
        <f t="shared" si="43"/>
        <v>100</v>
      </c>
      <c r="Z28" s="1">
        <f t="shared" si="44"/>
        <v>23</v>
      </c>
      <c r="AA28" s="5"/>
      <c r="AB28" s="68"/>
      <c r="AC28" s="68"/>
      <c r="AD28" s="21">
        <v>50</v>
      </c>
      <c r="AE28" s="68"/>
      <c r="AF28" s="21">
        <v>50</v>
      </c>
      <c r="AG28" s="70">
        <f t="shared" si="47"/>
        <v>100</v>
      </c>
      <c r="AH28" s="1">
        <f t="shared" si="48"/>
        <v>23</v>
      </c>
      <c r="AI28" s="5"/>
      <c r="AJ28" s="68"/>
      <c r="AK28" s="68"/>
      <c r="AL28" s="21">
        <v>50</v>
      </c>
      <c r="AM28" s="68"/>
      <c r="AN28" s="21">
        <v>50</v>
      </c>
      <c r="AO28" s="70">
        <f t="shared" si="51"/>
        <v>100</v>
      </c>
      <c r="AP28" s="1">
        <f t="shared" si="52"/>
        <v>23</v>
      </c>
      <c r="AQ28" s="5"/>
      <c r="AR28" s="68"/>
      <c r="AS28" s="68"/>
      <c r="AT28" s="21">
        <v>50</v>
      </c>
      <c r="AU28" s="68"/>
      <c r="AV28" s="21">
        <v>50</v>
      </c>
      <c r="AW28" s="70">
        <f t="shared" si="55"/>
        <v>100</v>
      </c>
      <c r="AX28" s="1">
        <f t="shared" si="56"/>
        <v>23</v>
      </c>
      <c r="AY28" s="5"/>
      <c r="AZ28" s="68"/>
      <c r="BA28" s="68"/>
      <c r="BB28" s="21">
        <f t="shared" si="57"/>
        <v>0</v>
      </c>
      <c r="BC28" s="68"/>
      <c r="BD28" s="21">
        <f t="shared" si="58"/>
        <v>0</v>
      </c>
      <c r="BE28" s="70">
        <f t="shared" si="59"/>
        <v>0</v>
      </c>
      <c r="BF28" s="1">
        <f t="shared" si="60"/>
        <v>1</v>
      </c>
      <c r="BG28" s="5"/>
      <c r="BH28" s="68"/>
      <c r="BI28" s="68"/>
      <c r="BJ28" s="21">
        <f t="shared" si="61"/>
        <v>0</v>
      </c>
      <c r="BK28" s="68"/>
      <c r="BL28" s="21">
        <f t="shared" si="62"/>
        <v>0</v>
      </c>
      <c r="BM28" s="70">
        <f t="shared" si="63"/>
        <v>0</v>
      </c>
      <c r="BN28" s="1">
        <f t="shared" si="64"/>
        <v>1</v>
      </c>
      <c r="BO28" s="5"/>
      <c r="BP28" s="68"/>
      <c r="BQ28" s="68"/>
      <c r="BR28" s="21">
        <f t="shared" si="65"/>
        <v>0</v>
      </c>
      <c r="BS28" s="68"/>
      <c r="BT28" s="21">
        <f t="shared" si="66"/>
        <v>0</v>
      </c>
      <c r="BU28" s="70">
        <f t="shared" si="67"/>
        <v>0</v>
      </c>
      <c r="BV28" s="10">
        <f t="shared" si="68"/>
        <v>1</v>
      </c>
      <c r="BW28" s="5"/>
      <c r="BX28" s="68"/>
      <c r="BY28" s="68"/>
      <c r="BZ28" s="21">
        <f t="shared" si="69"/>
        <v>0</v>
      </c>
      <c r="CA28" s="68"/>
      <c r="CB28" s="21">
        <f t="shared" si="70"/>
        <v>0</v>
      </c>
      <c r="CC28" s="70">
        <f t="shared" si="71"/>
        <v>0</v>
      </c>
      <c r="CD28" s="10">
        <f t="shared" si="72"/>
        <v>1</v>
      </c>
      <c r="CE28" s="5"/>
      <c r="CF28" s="68"/>
      <c r="CG28" s="68"/>
      <c r="CH28" s="21">
        <f t="shared" si="73"/>
        <v>0</v>
      </c>
      <c r="CI28" s="68"/>
      <c r="CJ28" s="21">
        <f t="shared" si="74"/>
        <v>0</v>
      </c>
      <c r="CK28" s="70">
        <f t="shared" si="75"/>
        <v>0</v>
      </c>
      <c r="CL28" s="10">
        <f t="shared" si="76"/>
        <v>1</v>
      </c>
      <c r="CM28" s="5"/>
      <c r="CN28" s="68"/>
      <c r="CO28" s="68"/>
      <c r="CP28" s="21">
        <f t="shared" si="77"/>
        <v>0</v>
      </c>
      <c r="CQ28" s="68"/>
      <c r="CR28" s="21">
        <f t="shared" si="78"/>
        <v>0</v>
      </c>
      <c r="CS28" s="70">
        <f t="shared" si="79"/>
        <v>0</v>
      </c>
      <c r="CT28" s="10">
        <f t="shared" si="80"/>
        <v>1</v>
      </c>
      <c r="CU28" s="5"/>
      <c r="CV28" s="68"/>
      <c r="CW28" s="68"/>
      <c r="CX28" s="21">
        <f t="shared" si="81"/>
        <v>0</v>
      </c>
      <c r="CY28" s="68"/>
      <c r="CZ28" s="21">
        <f t="shared" si="82"/>
        <v>0</v>
      </c>
      <c r="DA28" s="70">
        <f t="shared" si="83"/>
        <v>0</v>
      </c>
      <c r="DB28" s="10">
        <f t="shared" si="84"/>
        <v>1</v>
      </c>
      <c r="DC28" s="7"/>
      <c r="DD28" s="9"/>
      <c r="DE28" s="12">
        <v>25</v>
      </c>
      <c r="DF28" s="12" t="str">
        <v>Zz</v>
      </c>
      <c r="DG28" s="12">
        <v>500</v>
      </c>
      <c r="DH28" s="12">
        <v>0</v>
      </c>
      <c r="DI28" s="12">
        <v>0</v>
      </c>
      <c r="DJ28" s="15">
        <v>-500000000</v>
      </c>
      <c r="DK28" s="132">
        <v>-15000000000</v>
      </c>
      <c r="DL28" s="120"/>
      <c r="DM28" s="53" t="str">
        <f t="shared" si="0"/>
        <v>Zz</v>
      </c>
      <c r="DN28" s="4">
        <f t="shared" si="85"/>
        <v>500</v>
      </c>
      <c r="DO28" s="4">
        <f t="shared" si="1"/>
        <v>0</v>
      </c>
      <c r="DP28" s="4">
        <f t="shared" si="2"/>
        <v>0</v>
      </c>
      <c r="DQ28" s="113">
        <f t="shared" si="86"/>
        <v>-500000000</v>
      </c>
      <c r="DR28" s="129">
        <f t="shared" si="87"/>
        <v>-15000000000</v>
      </c>
      <c r="DS28" s="131"/>
      <c r="DT28" s="130" t="str">
        <f t="shared" si="3"/>
        <v>Zz</v>
      </c>
      <c r="DU28" s="59">
        <f t="shared" si="88"/>
        <v>500</v>
      </c>
      <c r="DV28" s="17">
        <f t="shared" si="4"/>
        <v>600</v>
      </c>
      <c r="DW28" s="60">
        <f t="shared" si="5"/>
        <v>100</v>
      </c>
      <c r="DX28" s="60">
        <f t="shared" si="6"/>
        <v>100</v>
      </c>
      <c r="DY28" s="60">
        <f t="shared" si="7"/>
        <v>100</v>
      </c>
      <c r="DZ28" s="60">
        <f t="shared" si="8"/>
        <v>100</v>
      </c>
      <c r="EA28" s="60">
        <f t="shared" si="9"/>
        <v>100</v>
      </c>
      <c r="EB28" s="60">
        <f t="shared" si="10"/>
        <v>100</v>
      </c>
      <c r="EC28" s="60">
        <f t="shared" si="11"/>
        <v>0</v>
      </c>
      <c r="ED28" s="60">
        <f t="shared" si="12"/>
        <v>0</v>
      </c>
      <c r="EE28" s="60">
        <f t="shared" si="13"/>
        <v>0</v>
      </c>
      <c r="EF28" s="60">
        <f t="shared" si="14"/>
        <v>0</v>
      </c>
      <c r="EG28" s="60">
        <f t="shared" si="15"/>
        <v>0</v>
      </c>
      <c r="EH28" s="60">
        <f t="shared" si="16"/>
        <v>0</v>
      </c>
      <c r="EI28" s="60">
        <f t="shared" si="17"/>
        <v>0</v>
      </c>
      <c r="EK28" s="3" t="str">
        <f t="shared" si="18"/>
        <v>Zz</v>
      </c>
      <c r="EL28" s="1">
        <f t="shared" si="19"/>
        <v>0</v>
      </c>
      <c r="EM28" s="16">
        <f t="shared" si="20"/>
        <v>0</v>
      </c>
      <c r="EN28" s="16">
        <f t="shared" si="21"/>
        <v>0</v>
      </c>
      <c r="EO28" s="16">
        <f t="shared" si="22"/>
        <v>0</v>
      </c>
      <c r="EP28" s="16">
        <f t="shared" si="23"/>
        <v>0</v>
      </c>
      <c r="EQ28" s="16">
        <f t="shared" si="24"/>
        <v>0</v>
      </c>
      <c r="ER28" s="16">
        <f t="shared" si="25"/>
        <v>0</v>
      </c>
      <c r="ES28" s="16">
        <f t="shared" si="26"/>
        <v>0</v>
      </c>
      <c r="ET28" s="16">
        <f t="shared" si="27"/>
        <v>0</v>
      </c>
      <c r="EU28" s="16">
        <f t="shared" si="28"/>
        <v>0</v>
      </c>
      <c r="EV28" s="16">
        <f t="shared" si="29"/>
        <v>0</v>
      </c>
      <c r="EW28" s="16">
        <f t="shared" si="30"/>
        <v>0</v>
      </c>
      <c r="EX28" s="16">
        <f t="shared" si="31"/>
        <v>0</v>
      </c>
      <c r="EY28" s="16">
        <f t="shared" si="32"/>
        <v>0</v>
      </c>
      <c r="FA28" s="3" t="str">
        <f t="shared" si="33"/>
        <v>Zz</v>
      </c>
      <c r="FB28" s="1">
        <f t="shared" si="89"/>
        <v>0</v>
      </c>
      <c r="FC28" s="1">
        <f t="shared" si="34"/>
        <v>0</v>
      </c>
      <c r="FD28" s="1">
        <f t="shared" si="35"/>
        <v>0</v>
      </c>
      <c r="FE28" s="1">
        <f t="shared" si="90"/>
        <v>0</v>
      </c>
      <c r="FF28" s="1">
        <f t="shared" si="91"/>
        <v>0</v>
      </c>
      <c r="FG28" s="1">
        <f t="shared" si="92"/>
        <v>0</v>
      </c>
      <c r="FH28" s="16">
        <f t="shared" si="93"/>
        <v>0</v>
      </c>
      <c r="FI28" s="16">
        <f t="shared" si="94"/>
        <v>0</v>
      </c>
      <c r="FJ28" s="16">
        <f t="shared" si="95"/>
        <v>0</v>
      </c>
      <c r="FK28" s="16">
        <f t="shared" si="96"/>
        <v>0</v>
      </c>
      <c r="FL28" s="16">
        <f t="shared" si="97"/>
        <v>0</v>
      </c>
      <c r="FM28" s="16">
        <f t="shared" si="98"/>
        <v>0</v>
      </c>
      <c r="FN28" s="16">
        <f t="shared" si="99"/>
        <v>0</v>
      </c>
      <c r="FO28" s="16">
        <f t="shared" si="100"/>
        <v>0</v>
      </c>
      <c r="FR28" s="204" t="str">
        <f>'DMV per. 1'!B28</f>
        <v>Zz</v>
      </c>
      <c r="FS28" s="1">
        <f t="shared" si="101"/>
        <v>0</v>
      </c>
      <c r="FT28" s="1">
        <f t="shared" si="102"/>
        <v>0</v>
      </c>
      <c r="FU28" s="1">
        <f t="shared" si="103"/>
        <v>0</v>
      </c>
      <c r="FV28" s="1">
        <f t="shared" si="104"/>
        <v>0</v>
      </c>
      <c r="FW28" s="1">
        <f t="shared" si="105"/>
        <v>0</v>
      </c>
      <c r="FX28" s="1">
        <f t="shared" si="106"/>
        <v>0</v>
      </c>
      <c r="FY28" s="1">
        <f t="shared" si="107"/>
        <v>0</v>
      </c>
      <c r="FZ28" s="1">
        <f t="shared" si="108"/>
        <v>0</v>
      </c>
      <c r="GA28" s="1">
        <f t="shared" si="109"/>
        <v>0</v>
      </c>
      <c r="GB28" s="1">
        <f t="shared" si="110"/>
        <v>0</v>
      </c>
      <c r="GC28" s="1">
        <f t="shared" si="111"/>
        <v>0</v>
      </c>
      <c r="GD28" s="1">
        <f t="shared" si="112"/>
        <v>0</v>
      </c>
      <c r="GE28" s="1">
        <f t="shared" si="113"/>
        <v>0</v>
      </c>
      <c r="GF28" s="157">
        <f t="shared" si="114"/>
        <v>0</v>
      </c>
    </row>
    <row r="29" spans="1:188" ht="15.75" x14ac:dyDescent="0.25">
      <c r="A29" s="183">
        <v>26</v>
      </c>
      <c r="B29" s="86" t="str">
        <f>'DMV per. 1'!B29</f>
        <v>Zz</v>
      </c>
      <c r="C29" s="6"/>
      <c r="D29" s="68"/>
      <c r="E29" s="68"/>
      <c r="F29" s="21">
        <v>50</v>
      </c>
      <c r="G29" s="68"/>
      <c r="H29" s="21">
        <v>50</v>
      </c>
      <c r="I29" s="70">
        <f t="shared" si="37"/>
        <v>100</v>
      </c>
      <c r="J29" s="1">
        <f t="shared" si="38"/>
        <v>23</v>
      </c>
      <c r="K29" s="5"/>
      <c r="L29" s="68"/>
      <c r="M29" s="68"/>
      <c r="N29" s="21">
        <v>50</v>
      </c>
      <c r="O29" s="68"/>
      <c r="P29" s="21">
        <v>50</v>
      </c>
      <c r="Q29" s="70">
        <f t="shared" si="39"/>
        <v>100</v>
      </c>
      <c r="R29" s="1">
        <f t="shared" si="40"/>
        <v>23</v>
      </c>
      <c r="S29" s="5"/>
      <c r="T29" s="68"/>
      <c r="U29" s="68"/>
      <c r="V29" s="21">
        <v>50</v>
      </c>
      <c r="W29" s="68"/>
      <c r="X29" s="21">
        <v>50</v>
      </c>
      <c r="Y29" s="70">
        <f t="shared" si="43"/>
        <v>100</v>
      </c>
      <c r="Z29" s="1">
        <f t="shared" si="44"/>
        <v>23</v>
      </c>
      <c r="AA29" s="5"/>
      <c r="AB29" s="68"/>
      <c r="AC29" s="68"/>
      <c r="AD29" s="21">
        <v>50</v>
      </c>
      <c r="AE29" s="68"/>
      <c r="AF29" s="21">
        <v>50</v>
      </c>
      <c r="AG29" s="70">
        <f t="shared" si="47"/>
        <v>100</v>
      </c>
      <c r="AH29" s="1">
        <f t="shared" si="48"/>
        <v>23</v>
      </c>
      <c r="AI29" s="5"/>
      <c r="AJ29" s="68"/>
      <c r="AK29" s="68"/>
      <c r="AL29" s="21">
        <v>50</v>
      </c>
      <c r="AM29" s="68"/>
      <c r="AN29" s="21">
        <v>50</v>
      </c>
      <c r="AO29" s="70">
        <f t="shared" si="51"/>
        <v>100</v>
      </c>
      <c r="AP29" s="1">
        <f t="shared" si="52"/>
        <v>23</v>
      </c>
      <c r="AQ29" s="5"/>
      <c r="AR29" s="68"/>
      <c r="AS29" s="68"/>
      <c r="AT29" s="21">
        <v>50</v>
      </c>
      <c r="AU29" s="68"/>
      <c r="AV29" s="21">
        <v>50</v>
      </c>
      <c r="AW29" s="70">
        <f t="shared" si="55"/>
        <v>100</v>
      </c>
      <c r="AX29" s="1">
        <f t="shared" si="56"/>
        <v>23</v>
      </c>
      <c r="AY29" s="5"/>
      <c r="AZ29" s="68"/>
      <c r="BA29" s="68"/>
      <c r="BB29" s="21">
        <f t="shared" si="57"/>
        <v>0</v>
      </c>
      <c r="BC29" s="68"/>
      <c r="BD29" s="21">
        <f t="shared" si="58"/>
        <v>0</v>
      </c>
      <c r="BE29" s="70">
        <f t="shared" si="59"/>
        <v>0</v>
      </c>
      <c r="BF29" s="1">
        <f t="shared" si="60"/>
        <v>1</v>
      </c>
      <c r="BG29" s="5"/>
      <c r="BH29" s="68"/>
      <c r="BI29" s="68"/>
      <c r="BJ29" s="21">
        <f t="shared" si="61"/>
        <v>0</v>
      </c>
      <c r="BK29" s="68"/>
      <c r="BL29" s="21">
        <f t="shared" si="62"/>
        <v>0</v>
      </c>
      <c r="BM29" s="70">
        <f t="shared" si="63"/>
        <v>0</v>
      </c>
      <c r="BN29" s="1">
        <f t="shared" si="64"/>
        <v>1</v>
      </c>
      <c r="BO29" s="5"/>
      <c r="BP29" s="68"/>
      <c r="BQ29" s="68"/>
      <c r="BR29" s="21">
        <f t="shared" si="65"/>
        <v>0</v>
      </c>
      <c r="BS29" s="68"/>
      <c r="BT29" s="21">
        <f t="shared" si="66"/>
        <v>0</v>
      </c>
      <c r="BU29" s="70">
        <f t="shared" si="67"/>
        <v>0</v>
      </c>
      <c r="BV29" s="10">
        <f t="shared" si="68"/>
        <v>1</v>
      </c>
      <c r="BW29" s="5"/>
      <c r="BX29" s="68"/>
      <c r="BY29" s="68"/>
      <c r="BZ29" s="21">
        <f t="shared" si="69"/>
        <v>0</v>
      </c>
      <c r="CA29" s="68"/>
      <c r="CB29" s="21">
        <f t="shared" si="70"/>
        <v>0</v>
      </c>
      <c r="CC29" s="70">
        <f t="shared" si="71"/>
        <v>0</v>
      </c>
      <c r="CD29" s="10">
        <f t="shared" si="72"/>
        <v>1</v>
      </c>
      <c r="CE29" s="5"/>
      <c r="CF29" s="68"/>
      <c r="CG29" s="68"/>
      <c r="CH29" s="21">
        <f t="shared" si="73"/>
        <v>0</v>
      </c>
      <c r="CI29" s="68"/>
      <c r="CJ29" s="21">
        <f t="shared" si="74"/>
        <v>0</v>
      </c>
      <c r="CK29" s="70">
        <f t="shared" si="75"/>
        <v>0</v>
      </c>
      <c r="CL29" s="10">
        <f t="shared" si="76"/>
        <v>1</v>
      </c>
      <c r="CM29" s="5"/>
      <c r="CN29" s="68"/>
      <c r="CO29" s="68"/>
      <c r="CP29" s="21">
        <f t="shared" si="77"/>
        <v>0</v>
      </c>
      <c r="CQ29" s="68"/>
      <c r="CR29" s="21">
        <f t="shared" si="78"/>
        <v>0</v>
      </c>
      <c r="CS29" s="70">
        <f t="shared" si="79"/>
        <v>0</v>
      </c>
      <c r="CT29" s="10">
        <f t="shared" si="80"/>
        <v>1</v>
      </c>
      <c r="CU29" s="5"/>
      <c r="CV29" s="68"/>
      <c r="CW29" s="68"/>
      <c r="CX29" s="21">
        <f t="shared" si="81"/>
        <v>0</v>
      </c>
      <c r="CY29" s="68"/>
      <c r="CZ29" s="21">
        <f t="shared" si="82"/>
        <v>0</v>
      </c>
      <c r="DA29" s="70">
        <f t="shared" si="83"/>
        <v>0</v>
      </c>
      <c r="DB29" s="10">
        <f t="shared" si="84"/>
        <v>1</v>
      </c>
      <c r="DC29" s="7"/>
      <c r="DD29" s="9"/>
      <c r="DE29" s="12">
        <v>26</v>
      </c>
      <c r="DF29" s="12" t="str">
        <v>Zz</v>
      </c>
      <c r="DG29" s="12">
        <v>500</v>
      </c>
      <c r="DH29" s="12">
        <v>0</v>
      </c>
      <c r="DI29" s="12">
        <v>0</v>
      </c>
      <c r="DJ29" s="15">
        <v>-500000000</v>
      </c>
      <c r="DK29" s="132">
        <v>-15000000000</v>
      </c>
      <c r="DL29" s="120"/>
      <c r="DM29" s="53" t="str">
        <f t="shared" si="0"/>
        <v>Zz</v>
      </c>
      <c r="DN29" s="4">
        <f t="shared" si="85"/>
        <v>500</v>
      </c>
      <c r="DO29" s="4">
        <f t="shared" si="1"/>
        <v>0</v>
      </c>
      <c r="DP29" s="4">
        <f t="shared" si="2"/>
        <v>0</v>
      </c>
      <c r="DQ29" s="113">
        <f t="shared" si="86"/>
        <v>-500000000</v>
      </c>
      <c r="DR29" s="129">
        <f t="shared" si="87"/>
        <v>-15000000000</v>
      </c>
      <c r="DS29" s="131"/>
      <c r="DT29" s="130" t="str">
        <f t="shared" si="3"/>
        <v>Zz</v>
      </c>
      <c r="DU29" s="59">
        <f t="shared" si="88"/>
        <v>500</v>
      </c>
      <c r="DV29" s="17">
        <f t="shared" si="4"/>
        <v>600</v>
      </c>
      <c r="DW29" s="60">
        <f t="shared" si="5"/>
        <v>100</v>
      </c>
      <c r="DX29" s="60">
        <f t="shared" si="6"/>
        <v>100</v>
      </c>
      <c r="DY29" s="60">
        <f t="shared" si="7"/>
        <v>100</v>
      </c>
      <c r="DZ29" s="60">
        <f t="shared" si="8"/>
        <v>100</v>
      </c>
      <c r="EA29" s="60">
        <f t="shared" si="9"/>
        <v>100</v>
      </c>
      <c r="EB29" s="60">
        <f t="shared" si="10"/>
        <v>100</v>
      </c>
      <c r="EC29" s="60">
        <f t="shared" si="11"/>
        <v>0</v>
      </c>
      <c r="ED29" s="60">
        <f t="shared" si="12"/>
        <v>0</v>
      </c>
      <c r="EE29" s="60">
        <f t="shared" si="13"/>
        <v>0</v>
      </c>
      <c r="EF29" s="60">
        <f t="shared" si="14"/>
        <v>0</v>
      </c>
      <c r="EG29" s="60">
        <f t="shared" si="15"/>
        <v>0</v>
      </c>
      <c r="EH29" s="60">
        <f t="shared" si="16"/>
        <v>0</v>
      </c>
      <c r="EI29" s="60">
        <f t="shared" si="17"/>
        <v>0</v>
      </c>
      <c r="EK29" s="3" t="str">
        <f t="shared" si="18"/>
        <v>Zz</v>
      </c>
      <c r="EL29" s="1">
        <f t="shared" si="19"/>
        <v>0</v>
      </c>
      <c r="EM29" s="16">
        <f t="shared" si="20"/>
        <v>0</v>
      </c>
      <c r="EN29" s="16">
        <f t="shared" si="21"/>
        <v>0</v>
      </c>
      <c r="EO29" s="16">
        <f t="shared" si="22"/>
        <v>0</v>
      </c>
      <c r="EP29" s="16">
        <f t="shared" si="23"/>
        <v>0</v>
      </c>
      <c r="EQ29" s="16">
        <f t="shared" si="24"/>
        <v>0</v>
      </c>
      <c r="ER29" s="16">
        <f t="shared" si="25"/>
        <v>0</v>
      </c>
      <c r="ES29" s="16">
        <f t="shared" si="26"/>
        <v>0</v>
      </c>
      <c r="ET29" s="16">
        <f t="shared" si="27"/>
        <v>0</v>
      </c>
      <c r="EU29" s="16">
        <f t="shared" si="28"/>
        <v>0</v>
      </c>
      <c r="EV29" s="16">
        <f t="shared" si="29"/>
        <v>0</v>
      </c>
      <c r="EW29" s="16">
        <f t="shared" si="30"/>
        <v>0</v>
      </c>
      <c r="EX29" s="16">
        <f t="shared" si="31"/>
        <v>0</v>
      </c>
      <c r="EY29" s="16">
        <f t="shared" si="32"/>
        <v>0</v>
      </c>
      <c r="FA29" s="3" t="str">
        <f t="shared" si="33"/>
        <v>Zz</v>
      </c>
      <c r="FB29" s="1">
        <f t="shared" si="89"/>
        <v>0</v>
      </c>
      <c r="FC29" s="1">
        <f t="shared" si="34"/>
        <v>0</v>
      </c>
      <c r="FD29" s="1">
        <f t="shared" si="35"/>
        <v>0</v>
      </c>
      <c r="FE29" s="1">
        <f t="shared" si="90"/>
        <v>0</v>
      </c>
      <c r="FF29" s="1">
        <f t="shared" si="91"/>
        <v>0</v>
      </c>
      <c r="FG29" s="1">
        <f t="shared" si="92"/>
        <v>0</v>
      </c>
      <c r="FH29" s="16">
        <f t="shared" si="93"/>
        <v>0</v>
      </c>
      <c r="FI29" s="16">
        <f t="shared" si="94"/>
        <v>0</v>
      </c>
      <c r="FJ29" s="16">
        <f t="shared" si="95"/>
        <v>0</v>
      </c>
      <c r="FK29" s="16">
        <f t="shared" si="96"/>
        <v>0</v>
      </c>
      <c r="FL29" s="16">
        <f t="shared" si="97"/>
        <v>0</v>
      </c>
      <c r="FM29" s="16">
        <f t="shared" si="98"/>
        <v>0</v>
      </c>
      <c r="FN29" s="16">
        <f t="shared" si="99"/>
        <v>0</v>
      </c>
      <c r="FO29" s="16">
        <f t="shared" si="100"/>
        <v>0</v>
      </c>
      <c r="FR29" s="204" t="str">
        <f>'DMV per. 1'!B29</f>
        <v>Zz</v>
      </c>
      <c r="FS29" s="1">
        <f t="shared" si="101"/>
        <v>0</v>
      </c>
      <c r="FT29" s="1">
        <f t="shared" si="102"/>
        <v>0</v>
      </c>
      <c r="FU29" s="1">
        <f t="shared" si="103"/>
        <v>0</v>
      </c>
      <c r="FV29" s="1">
        <f t="shared" si="104"/>
        <v>0</v>
      </c>
      <c r="FW29" s="1">
        <f t="shared" si="105"/>
        <v>0</v>
      </c>
      <c r="FX29" s="1">
        <f t="shared" si="106"/>
        <v>0</v>
      </c>
      <c r="FY29" s="1">
        <f t="shared" si="107"/>
        <v>0</v>
      </c>
      <c r="FZ29" s="1">
        <f t="shared" si="108"/>
        <v>0</v>
      </c>
      <c r="GA29" s="1">
        <f t="shared" si="109"/>
        <v>0</v>
      </c>
      <c r="GB29" s="1">
        <f t="shared" si="110"/>
        <v>0</v>
      </c>
      <c r="GC29" s="1">
        <f t="shared" si="111"/>
        <v>0</v>
      </c>
      <c r="GD29" s="1">
        <f t="shared" si="112"/>
        <v>0</v>
      </c>
      <c r="GE29" s="1">
        <f t="shared" si="113"/>
        <v>0</v>
      </c>
      <c r="GF29" s="157">
        <f t="shared" si="114"/>
        <v>0</v>
      </c>
    </row>
    <row r="30" spans="1:188" ht="15.75" x14ac:dyDescent="0.25">
      <c r="A30" s="183">
        <v>27</v>
      </c>
      <c r="B30" s="86" t="str">
        <f>'DMV per. 1'!B30</f>
        <v>Zz</v>
      </c>
      <c r="C30" s="6"/>
      <c r="D30" s="68"/>
      <c r="E30" s="87"/>
      <c r="F30" s="21">
        <v>50</v>
      </c>
      <c r="G30" s="87"/>
      <c r="H30" s="21">
        <v>50</v>
      </c>
      <c r="I30" s="70">
        <f t="shared" si="37"/>
        <v>100</v>
      </c>
      <c r="J30" s="1">
        <f t="shared" si="38"/>
        <v>23</v>
      </c>
      <c r="K30" s="5"/>
      <c r="L30" s="68"/>
      <c r="M30" s="68"/>
      <c r="N30" s="21">
        <v>50</v>
      </c>
      <c r="O30" s="68"/>
      <c r="P30" s="21">
        <v>50</v>
      </c>
      <c r="Q30" s="70">
        <f t="shared" si="39"/>
        <v>100</v>
      </c>
      <c r="R30" s="1">
        <f t="shared" si="40"/>
        <v>23</v>
      </c>
      <c r="S30" s="5"/>
      <c r="T30" s="68"/>
      <c r="U30" s="68"/>
      <c r="V30" s="21">
        <v>50</v>
      </c>
      <c r="W30" s="68"/>
      <c r="X30" s="21">
        <v>50</v>
      </c>
      <c r="Y30" s="70">
        <f t="shared" si="43"/>
        <v>100</v>
      </c>
      <c r="Z30" s="1">
        <f t="shared" si="44"/>
        <v>23</v>
      </c>
      <c r="AA30" s="5"/>
      <c r="AB30" s="68"/>
      <c r="AC30" s="68"/>
      <c r="AD30" s="21">
        <v>50</v>
      </c>
      <c r="AE30" s="68"/>
      <c r="AF30" s="21">
        <v>50</v>
      </c>
      <c r="AG30" s="70">
        <f t="shared" si="47"/>
        <v>100</v>
      </c>
      <c r="AH30" s="1">
        <f t="shared" si="48"/>
        <v>23</v>
      </c>
      <c r="AI30" s="5"/>
      <c r="AJ30" s="68"/>
      <c r="AK30" s="68"/>
      <c r="AL30" s="21">
        <v>50</v>
      </c>
      <c r="AM30" s="68"/>
      <c r="AN30" s="21">
        <v>50</v>
      </c>
      <c r="AO30" s="70">
        <f t="shared" si="51"/>
        <v>100</v>
      </c>
      <c r="AP30" s="1">
        <f t="shared" si="52"/>
        <v>23</v>
      </c>
      <c r="AQ30" s="5"/>
      <c r="AR30" s="68"/>
      <c r="AS30" s="68"/>
      <c r="AT30" s="21">
        <v>50</v>
      </c>
      <c r="AU30" s="68"/>
      <c r="AV30" s="21">
        <v>50</v>
      </c>
      <c r="AW30" s="70">
        <f t="shared" si="55"/>
        <v>100</v>
      </c>
      <c r="AX30" s="1">
        <f t="shared" si="56"/>
        <v>23</v>
      </c>
      <c r="AY30" s="5"/>
      <c r="AZ30" s="68"/>
      <c r="BA30" s="68"/>
      <c r="BB30" s="22">
        <f t="shared" si="57"/>
        <v>0</v>
      </c>
      <c r="BC30" s="68"/>
      <c r="BD30" s="22">
        <f t="shared" si="58"/>
        <v>0</v>
      </c>
      <c r="BE30" s="70">
        <f t="shared" si="59"/>
        <v>0</v>
      </c>
      <c r="BF30" s="1">
        <f t="shared" si="60"/>
        <v>1</v>
      </c>
      <c r="BG30" s="5"/>
      <c r="BH30" s="68"/>
      <c r="BI30" s="68"/>
      <c r="BJ30" s="22">
        <f t="shared" si="61"/>
        <v>0</v>
      </c>
      <c r="BK30" s="68"/>
      <c r="BL30" s="22">
        <f t="shared" si="62"/>
        <v>0</v>
      </c>
      <c r="BM30" s="70">
        <f t="shared" si="63"/>
        <v>0</v>
      </c>
      <c r="BN30" s="1">
        <f t="shared" si="64"/>
        <v>1</v>
      </c>
      <c r="BO30" s="5"/>
      <c r="BP30" s="68"/>
      <c r="BQ30" s="68"/>
      <c r="BR30" s="22">
        <f t="shared" si="65"/>
        <v>0</v>
      </c>
      <c r="BS30" s="68"/>
      <c r="BT30" s="22">
        <f t="shared" si="66"/>
        <v>0</v>
      </c>
      <c r="BU30" s="70">
        <f t="shared" si="67"/>
        <v>0</v>
      </c>
      <c r="BV30" s="10">
        <f t="shared" si="68"/>
        <v>1</v>
      </c>
      <c r="BW30" s="5"/>
      <c r="BX30" s="68"/>
      <c r="BY30" s="68"/>
      <c r="BZ30" s="22">
        <f t="shared" si="69"/>
        <v>0</v>
      </c>
      <c r="CA30" s="68"/>
      <c r="CB30" s="22">
        <f t="shared" si="70"/>
        <v>0</v>
      </c>
      <c r="CC30" s="70">
        <f t="shared" si="71"/>
        <v>0</v>
      </c>
      <c r="CD30" s="10">
        <f t="shared" si="72"/>
        <v>1</v>
      </c>
      <c r="CE30" s="5"/>
      <c r="CF30" s="68"/>
      <c r="CG30" s="68"/>
      <c r="CH30" s="22">
        <f t="shared" si="73"/>
        <v>0</v>
      </c>
      <c r="CI30" s="68"/>
      <c r="CJ30" s="22">
        <f t="shared" si="74"/>
        <v>0</v>
      </c>
      <c r="CK30" s="70">
        <f t="shared" si="75"/>
        <v>0</v>
      </c>
      <c r="CL30" s="10">
        <f t="shared" si="76"/>
        <v>1</v>
      </c>
      <c r="CM30" s="5"/>
      <c r="CN30" s="68"/>
      <c r="CO30" s="68"/>
      <c r="CP30" s="21">
        <f t="shared" si="77"/>
        <v>0</v>
      </c>
      <c r="CQ30" s="68"/>
      <c r="CR30" s="22">
        <f t="shared" si="78"/>
        <v>0</v>
      </c>
      <c r="CS30" s="70">
        <f t="shared" si="79"/>
        <v>0</v>
      </c>
      <c r="CT30" s="10">
        <f t="shared" si="80"/>
        <v>1</v>
      </c>
      <c r="CU30" s="5"/>
      <c r="CV30" s="68"/>
      <c r="CW30" s="68"/>
      <c r="CX30" s="22">
        <f t="shared" si="81"/>
        <v>0</v>
      </c>
      <c r="CY30" s="68"/>
      <c r="CZ30" s="22">
        <f t="shared" si="82"/>
        <v>0</v>
      </c>
      <c r="DA30" s="70">
        <f t="shared" si="83"/>
        <v>0</v>
      </c>
      <c r="DB30" s="10">
        <f t="shared" si="84"/>
        <v>1</v>
      </c>
      <c r="DC30" s="7"/>
      <c r="DD30" s="9"/>
      <c r="DE30" s="12">
        <v>27</v>
      </c>
      <c r="DF30" s="12" t="str">
        <v>Zz</v>
      </c>
      <c r="DG30" s="12">
        <v>500</v>
      </c>
      <c r="DH30" s="12">
        <v>0</v>
      </c>
      <c r="DI30" s="12">
        <v>0</v>
      </c>
      <c r="DJ30" s="15">
        <v>-500000000</v>
      </c>
      <c r="DK30" s="132">
        <v>-15000000000</v>
      </c>
      <c r="DL30" s="120"/>
      <c r="DM30" s="53" t="str">
        <f t="shared" si="0"/>
        <v>Zz</v>
      </c>
      <c r="DN30" s="4">
        <f t="shared" si="85"/>
        <v>500</v>
      </c>
      <c r="DO30" s="4">
        <f t="shared" si="1"/>
        <v>0</v>
      </c>
      <c r="DP30" s="4">
        <f t="shared" si="2"/>
        <v>0</v>
      </c>
      <c r="DQ30" s="113">
        <f t="shared" si="86"/>
        <v>-500000000</v>
      </c>
      <c r="DR30" s="129">
        <f t="shared" si="87"/>
        <v>-15000000000</v>
      </c>
      <c r="DS30" s="131"/>
      <c r="DT30" s="130" t="str">
        <f t="shared" si="3"/>
        <v>Zz</v>
      </c>
      <c r="DU30" s="59">
        <f t="shared" si="88"/>
        <v>500</v>
      </c>
      <c r="DV30" s="17">
        <f t="shared" si="4"/>
        <v>600</v>
      </c>
      <c r="DW30" s="60">
        <f t="shared" si="5"/>
        <v>100</v>
      </c>
      <c r="DX30" s="60">
        <f t="shared" si="6"/>
        <v>100</v>
      </c>
      <c r="DY30" s="60">
        <f t="shared" si="7"/>
        <v>100</v>
      </c>
      <c r="DZ30" s="60">
        <f t="shared" si="8"/>
        <v>100</v>
      </c>
      <c r="EA30" s="60">
        <f t="shared" si="9"/>
        <v>100</v>
      </c>
      <c r="EB30" s="60">
        <f t="shared" si="10"/>
        <v>100</v>
      </c>
      <c r="EC30" s="60">
        <f t="shared" si="11"/>
        <v>0</v>
      </c>
      <c r="ED30" s="60">
        <f t="shared" si="12"/>
        <v>0</v>
      </c>
      <c r="EE30" s="60">
        <f t="shared" si="13"/>
        <v>0</v>
      </c>
      <c r="EF30" s="60">
        <f t="shared" si="14"/>
        <v>0</v>
      </c>
      <c r="EG30" s="60">
        <f t="shared" si="15"/>
        <v>0</v>
      </c>
      <c r="EH30" s="60">
        <f t="shared" si="16"/>
        <v>0</v>
      </c>
      <c r="EI30" s="60">
        <f t="shared" si="17"/>
        <v>0</v>
      </c>
      <c r="EK30" s="3" t="str">
        <f t="shared" si="18"/>
        <v>Zz</v>
      </c>
      <c r="EL30" s="1">
        <f t="shared" si="19"/>
        <v>0</v>
      </c>
      <c r="EM30" s="16">
        <f t="shared" si="20"/>
        <v>0</v>
      </c>
      <c r="EN30" s="16">
        <f t="shared" si="21"/>
        <v>0</v>
      </c>
      <c r="EO30" s="16">
        <f t="shared" si="22"/>
        <v>0</v>
      </c>
      <c r="EP30" s="16">
        <f t="shared" si="23"/>
        <v>0</v>
      </c>
      <c r="EQ30" s="16">
        <f t="shared" si="24"/>
        <v>0</v>
      </c>
      <c r="ER30" s="16">
        <f t="shared" si="25"/>
        <v>0</v>
      </c>
      <c r="ES30" s="16">
        <f t="shared" si="26"/>
        <v>0</v>
      </c>
      <c r="ET30" s="16">
        <f t="shared" si="27"/>
        <v>0</v>
      </c>
      <c r="EU30" s="16">
        <f t="shared" si="28"/>
        <v>0</v>
      </c>
      <c r="EV30" s="16">
        <f t="shared" si="29"/>
        <v>0</v>
      </c>
      <c r="EW30" s="16">
        <f t="shared" si="30"/>
        <v>0</v>
      </c>
      <c r="EX30" s="16">
        <f t="shared" si="31"/>
        <v>0</v>
      </c>
      <c r="EY30" s="16">
        <f t="shared" si="32"/>
        <v>0</v>
      </c>
      <c r="FA30" s="3" t="str">
        <f t="shared" si="33"/>
        <v>Zz</v>
      </c>
      <c r="FB30" s="1">
        <f t="shared" si="89"/>
        <v>0</v>
      </c>
      <c r="FC30" s="1">
        <f t="shared" si="34"/>
        <v>0</v>
      </c>
      <c r="FD30" s="1">
        <f t="shared" si="35"/>
        <v>0</v>
      </c>
      <c r="FE30" s="1">
        <f t="shared" si="90"/>
        <v>0</v>
      </c>
      <c r="FF30" s="1">
        <f t="shared" si="91"/>
        <v>0</v>
      </c>
      <c r="FG30" s="1">
        <f t="shared" si="92"/>
        <v>0</v>
      </c>
      <c r="FH30" s="16">
        <f t="shared" si="93"/>
        <v>0</v>
      </c>
      <c r="FI30" s="16">
        <f t="shared" si="94"/>
        <v>0</v>
      </c>
      <c r="FJ30" s="16">
        <f t="shared" si="95"/>
        <v>0</v>
      </c>
      <c r="FK30" s="16">
        <f t="shared" si="96"/>
        <v>0</v>
      </c>
      <c r="FL30" s="16">
        <f t="shared" si="97"/>
        <v>0</v>
      </c>
      <c r="FM30" s="16">
        <f t="shared" si="98"/>
        <v>0</v>
      </c>
      <c r="FN30" s="16">
        <f t="shared" si="99"/>
        <v>0</v>
      </c>
      <c r="FO30" s="16">
        <f t="shared" si="100"/>
        <v>0</v>
      </c>
      <c r="FR30" s="204" t="str">
        <f>'DMV per. 1'!B30</f>
        <v>Zz</v>
      </c>
      <c r="FS30" s="1">
        <f t="shared" si="101"/>
        <v>0</v>
      </c>
      <c r="FT30" s="1">
        <f t="shared" si="102"/>
        <v>0</v>
      </c>
      <c r="FU30" s="1">
        <f t="shared" si="103"/>
        <v>0</v>
      </c>
      <c r="FV30" s="1">
        <f t="shared" si="104"/>
        <v>0</v>
      </c>
      <c r="FW30" s="1">
        <f t="shared" si="105"/>
        <v>0</v>
      </c>
      <c r="FX30" s="1">
        <f t="shared" si="106"/>
        <v>0</v>
      </c>
      <c r="FY30" s="1">
        <f t="shared" si="107"/>
        <v>0</v>
      </c>
      <c r="FZ30" s="1">
        <f t="shared" si="108"/>
        <v>0</v>
      </c>
      <c r="GA30" s="1">
        <f t="shared" si="109"/>
        <v>0</v>
      </c>
      <c r="GB30" s="1">
        <f t="shared" si="110"/>
        <v>0</v>
      </c>
      <c r="GC30" s="1">
        <f t="shared" si="111"/>
        <v>0</v>
      </c>
      <c r="GD30" s="1">
        <f t="shared" si="112"/>
        <v>0</v>
      </c>
      <c r="GE30" s="1">
        <f t="shared" si="113"/>
        <v>0</v>
      </c>
      <c r="GF30" s="157">
        <f t="shared" si="114"/>
        <v>0</v>
      </c>
    </row>
    <row r="31" spans="1:188" ht="15.75" x14ac:dyDescent="0.25">
      <c r="A31" s="183">
        <v>28</v>
      </c>
      <c r="B31" s="86" t="str">
        <f>'DMV per. 1'!B31</f>
        <v>Zz</v>
      </c>
      <c r="C31" s="6"/>
      <c r="D31" s="68"/>
      <c r="E31" s="87"/>
      <c r="F31" s="21">
        <v>50</v>
      </c>
      <c r="G31" s="87"/>
      <c r="H31" s="21">
        <v>50</v>
      </c>
      <c r="I31" s="70">
        <f t="shared" si="37"/>
        <v>100</v>
      </c>
      <c r="J31" s="1">
        <f t="shared" si="38"/>
        <v>23</v>
      </c>
      <c r="K31" s="5"/>
      <c r="L31" s="68"/>
      <c r="M31" s="68"/>
      <c r="N31" s="21">
        <v>50</v>
      </c>
      <c r="O31" s="68"/>
      <c r="P31" s="21">
        <v>50</v>
      </c>
      <c r="Q31" s="70">
        <f t="shared" si="39"/>
        <v>100</v>
      </c>
      <c r="R31" s="1">
        <f t="shared" si="40"/>
        <v>23</v>
      </c>
      <c r="S31" s="5"/>
      <c r="T31" s="68"/>
      <c r="U31" s="68"/>
      <c r="V31" s="21">
        <v>50</v>
      </c>
      <c r="W31" s="68"/>
      <c r="X31" s="21">
        <v>50</v>
      </c>
      <c r="Y31" s="70">
        <f t="shared" si="43"/>
        <v>100</v>
      </c>
      <c r="Z31" s="1">
        <f t="shared" si="44"/>
        <v>23</v>
      </c>
      <c r="AA31" s="5"/>
      <c r="AB31" s="68"/>
      <c r="AC31" s="68"/>
      <c r="AD31" s="21">
        <v>50</v>
      </c>
      <c r="AE31" s="68"/>
      <c r="AF31" s="21">
        <v>50</v>
      </c>
      <c r="AG31" s="70">
        <f t="shared" si="47"/>
        <v>100</v>
      </c>
      <c r="AH31" s="1">
        <f t="shared" si="48"/>
        <v>23</v>
      </c>
      <c r="AI31" s="5"/>
      <c r="AJ31" s="68"/>
      <c r="AK31" s="68"/>
      <c r="AL31" s="21">
        <v>50</v>
      </c>
      <c r="AM31" s="68"/>
      <c r="AN31" s="21">
        <v>50</v>
      </c>
      <c r="AO31" s="70">
        <f t="shared" si="51"/>
        <v>100</v>
      </c>
      <c r="AP31" s="1">
        <f t="shared" si="52"/>
        <v>23</v>
      </c>
      <c r="AQ31" s="5"/>
      <c r="AR31" s="68"/>
      <c r="AS31" s="68"/>
      <c r="AT31" s="21">
        <v>50</v>
      </c>
      <c r="AU31" s="68"/>
      <c r="AV31" s="21">
        <v>50</v>
      </c>
      <c r="AW31" s="70">
        <f t="shared" si="55"/>
        <v>100</v>
      </c>
      <c r="AX31" s="1">
        <f t="shared" si="56"/>
        <v>23</v>
      </c>
      <c r="AY31" s="5"/>
      <c r="AZ31" s="68"/>
      <c r="BA31" s="68"/>
      <c r="BB31" s="22">
        <f t="shared" si="57"/>
        <v>0</v>
      </c>
      <c r="BC31" s="68"/>
      <c r="BD31" s="22">
        <f t="shared" si="58"/>
        <v>0</v>
      </c>
      <c r="BE31" s="70">
        <f t="shared" si="59"/>
        <v>0</v>
      </c>
      <c r="BF31" s="1">
        <f t="shared" si="60"/>
        <v>1</v>
      </c>
      <c r="BG31" s="5"/>
      <c r="BH31" s="68"/>
      <c r="BI31" s="68"/>
      <c r="BJ31" s="22">
        <f t="shared" si="61"/>
        <v>0</v>
      </c>
      <c r="BK31" s="68"/>
      <c r="BL31" s="22">
        <f t="shared" si="62"/>
        <v>0</v>
      </c>
      <c r="BM31" s="70">
        <f t="shared" si="63"/>
        <v>0</v>
      </c>
      <c r="BN31" s="1">
        <f t="shared" si="64"/>
        <v>1</v>
      </c>
      <c r="BO31" s="5"/>
      <c r="BP31" s="68"/>
      <c r="BQ31" s="68"/>
      <c r="BR31" s="22">
        <f t="shared" si="65"/>
        <v>0</v>
      </c>
      <c r="BS31" s="68"/>
      <c r="BT31" s="22">
        <f t="shared" si="66"/>
        <v>0</v>
      </c>
      <c r="BU31" s="70">
        <f t="shared" si="67"/>
        <v>0</v>
      </c>
      <c r="BV31" s="10">
        <f t="shared" si="68"/>
        <v>1</v>
      </c>
      <c r="BW31" s="5"/>
      <c r="BX31" s="68"/>
      <c r="BY31" s="68"/>
      <c r="BZ31" s="22">
        <f t="shared" si="69"/>
        <v>0</v>
      </c>
      <c r="CA31" s="68"/>
      <c r="CB31" s="22">
        <f t="shared" si="70"/>
        <v>0</v>
      </c>
      <c r="CC31" s="70">
        <f t="shared" si="71"/>
        <v>0</v>
      </c>
      <c r="CD31" s="10">
        <f t="shared" si="72"/>
        <v>1</v>
      </c>
      <c r="CE31" s="5"/>
      <c r="CF31" s="68"/>
      <c r="CG31" s="68"/>
      <c r="CH31" s="22">
        <f t="shared" si="73"/>
        <v>0</v>
      </c>
      <c r="CI31" s="68"/>
      <c r="CJ31" s="22">
        <f t="shared" si="74"/>
        <v>0</v>
      </c>
      <c r="CK31" s="70">
        <f t="shared" si="75"/>
        <v>0</v>
      </c>
      <c r="CL31" s="10">
        <f t="shared" si="76"/>
        <v>1</v>
      </c>
      <c r="CM31" s="5"/>
      <c r="CN31" s="68"/>
      <c r="CO31" s="68"/>
      <c r="CP31" s="21">
        <f t="shared" si="77"/>
        <v>0</v>
      </c>
      <c r="CQ31" s="68"/>
      <c r="CR31" s="22">
        <f t="shared" si="78"/>
        <v>0</v>
      </c>
      <c r="CS31" s="70">
        <f t="shared" si="79"/>
        <v>0</v>
      </c>
      <c r="CT31" s="10">
        <f t="shared" si="80"/>
        <v>1</v>
      </c>
      <c r="CU31" s="5"/>
      <c r="CV31" s="68"/>
      <c r="CW31" s="68"/>
      <c r="CX31" s="22">
        <f t="shared" si="81"/>
        <v>0</v>
      </c>
      <c r="CY31" s="68"/>
      <c r="CZ31" s="22">
        <f t="shared" si="82"/>
        <v>0</v>
      </c>
      <c r="DA31" s="70">
        <f t="shared" si="83"/>
        <v>0</v>
      </c>
      <c r="DB31" s="10">
        <f t="shared" si="84"/>
        <v>1</v>
      </c>
      <c r="DC31" s="7"/>
      <c r="DD31" s="9"/>
      <c r="DE31" s="12">
        <v>28</v>
      </c>
      <c r="DF31" s="12" t="str">
        <v>Zz</v>
      </c>
      <c r="DG31" s="12">
        <v>500</v>
      </c>
      <c r="DH31" s="12">
        <v>0</v>
      </c>
      <c r="DI31" s="12">
        <v>0</v>
      </c>
      <c r="DJ31" s="15">
        <v>-500000000</v>
      </c>
      <c r="DK31" s="132">
        <v>-15000000000</v>
      </c>
      <c r="DL31" s="120"/>
      <c r="DM31" s="53" t="str">
        <f t="shared" si="0"/>
        <v>Zz</v>
      </c>
      <c r="DN31" s="4">
        <f t="shared" si="85"/>
        <v>500</v>
      </c>
      <c r="DO31" s="4">
        <f t="shared" si="1"/>
        <v>0</v>
      </c>
      <c r="DP31" s="4">
        <f t="shared" si="2"/>
        <v>0</v>
      </c>
      <c r="DQ31" s="113">
        <f t="shared" si="86"/>
        <v>-500000000</v>
      </c>
      <c r="DR31" s="129">
        <f t="shared" si="87"/>
        <v>-15000000000</v>
      </c>
      <c r="DS31" s="131"/>
      <c r="DT31" s="130" t="str">
        <f t="shared" si="3"/>
        <v>Zz</v>
      </c>
      <c r="DU31" s="59">
        <f t="shared" si="88"/>
        <v>500</v>
      </c>
      <c r="DV31" s="17">
        <f t="shared" si="4"/>
        <v>600</v>
      </c>
      <c r="DW31" s="60">
        <f t="shared" si="5"/>
        <v>100</v>
      </c>
      <c r="DX31" s="60">
        <f t="shared" si="6"/>
        <v>100</v>
      </c>
      <c r="DY31" s="60">
        <f t="shared" si="7"/>
        <v>100</v>
      </c>
      <c r="DZ31" s="60">
        <f t="shared" si="8"/>
        <v>100</v>
      </c>
      <c r="EA31" s="60">
        <f t="shared" si="9"/>
        <v>100</v>
      </c>
      <c r="EB31" s="60">
        <f t="shared" si="10"/>
        <v>100</v>
      </c>
      <c r="EC31" s="60">
        <f t="shared" si="11"/>
        <v>0</v>
      </c>
      <c r="ED31" s="60">
        <f t="shared" si="12"/>
        <v>0</v>
      </c>
      <c r="EE31" s="60">
        <f t="shared" si="13"/>
        <v>0</v>
      </c>
      <c r="EF31" s="60">
        <f t="shared" si="14"/>
        <v>0</v>
      </c>
      <c r="EG31" s="60">
        <f t="shared" si="15"/>
        <v>0</v>
      </c>
      <c r="EH31" s="60">
        <f t="shared" si="16"/>
        <v>0</v>
      </c>
      <c r="EI31" s="60">
        <f t="shared" si="17"/>
        <v>0</v>
      </c>
      <c r="EK31" s="3" t="str">
        <f t="shared" si="18"/>
        <v>Zz</v>
      </c>
      <c r="EL31" s="1">
        <f t="shared" si="19"/>
        <v>0</v>
      </c>
      <c r="EM31" s="16">
        <f t="shared" si="20"/>
        <v>0</v>
      </c>
      <c r="EN31" s="16">
        <f t="shared" si="21"/>
        <v>0</v>
      </c>
      <c r="EO31" s="16">
        <f t="shared" si="22"/>
        <v>0</v>
      </c>
      <c r="EP31" s="16">
        <f t="shared" si="23"/>
        <v>0</v>
      </c>
      <c r="EQ31" s="16">
        <f t="shared" si="24"/>
        <v>0</v>
      </c>
      <c r="ER31" s="16">
        <f t="shared" si="25"/>
        <v>0</v>
      </c>
      <c r="ES31" s="16">
        <f t="shared" si="26"/>
        <v>0</v>
      </c>
      <c r="ET31" s="16">
        <f t="shared" si="27"/>
        <v>0</v>
      </c>
      <c r="EU31" s="16">
        <f t="shared" si="28"/>
        <v>0</v>
      </c>
      <c r="EV31" s="16">
        <f t="shared" si="29"/>
        <v>0</v>
      </c>
      <c r="EW31" s="16">
        <f t="shared" si="30"/>
        <v>0</v>
      </c>
      <c r="EX31" s="16">
        <f t="shared" si="31"/>
        <v>0</v>
      </c>
      <c r="EY31" s="16">
        <f t="shared" si="32"/>
        <v>0</v>
      </c>
      <c r="FA31" s="3" t="str">
        <f t="shared" si="33"/>
        <v>Zz</v>
      </c>
      <c r="FB31" s="1">
        <f t="shared" si="89"/>
        <v>0</v>
      </c>
      <c r="FC31" s="1">
        <f t="shared" si="34"/>
        <v>0</v>
      </c>
      <c r="FD31" s="1">
        <f t="shared" si="35"/>
        <v>0</v>
      </c>
      <c r="FE31" s="1">
        <f t="shared" si="90"/>
        <v>0</v>
      </c>
      <c r="FF31" s="1">
        <f t="shared" si="91"/>
        <v>0</v>
      </c>
      <c r="FG31" s="1">
        <f t="shared" si="92"/>
        <v>0</v>
      </c>
      <c r="FH31" s="16">
        <f t="shared" si="93"/>
        <v>0</v>
      </c>
      <c r="FI31" s="16">
        <f t="shared" si="94"/>
        <v>0</v>
      </c>
      <c r="FJ31" s="16">
        <f t="shared" si="95"/>
        <v>0</v>
      </c>
      <c r="FK31" s="16">
        <f t="shared" si="96"/>
        <v>0</v>
      </c>
      <c r="FL31" s="16">
        <f t="shared" si="97"/>
        <v>0</v>
      </c>
      <c r="FM31" s="16">
        <f t="shared" si="98"/>
        <v>0</v>
      </c>
      <c r="FN31" s="16">
        <f t="shared" si="99"/>
        <v>0</v>
      </c>
      <c r="FO31" s="16">
        <f t="shared" si="100"/>
        <v>0</v>
      </c>
      <c r="FR31" s="204" t="str">
        <f>'DMV per. 1'!B31</f>
        <v>Zz</v>
      </c>
      <c r="FS31" s="1">
        <f t="shared" si="101"/>
        <v>0</v>
      </c>
      <c r="FT31" s="1">
        <f t="shared" si="102"/>
        <v>0</v>
      </c>
      <c r="FU31" s="1">
        <f t="shared" si="103"/>
        <v>0</v>
      </c>
      <c r="FV31" s="1">
        <f t="shared" si="104"/>
        <v>0</v>
      </c>
      <c r="FW31" s="1">
        <f t="shared" si="105"/>
        <v>0</v>
      </c>
      <c r="FX31" s="1">
        <f t="shared" si="106"/>
        <v>0</v>
      </c>
      <c r="FY31" s="1">
        <f t="shared" si="107"/>
        <v>0</v>
      </c>
      <c r="FZ31" s="1">
        <f t="shared" si="108"/>
        <v>0</v>
      </c>
      <c r="GA31" s="1">
        <f t="shared" si="109"/>
        <v>0</v>
      </c>
      <c r="GB31" s="1">
        <f t="shared" si="110"/>
        <v>0</v>
      </c>
      <c r="GC31" s="1">
        <f t="shared" si="111"/>
        <v>0</v>
      </c>
      <c r="GD31" s="1">
        <f t="shared" si="112"/>
        <v>0</v>
      </c>
      <c r="GE31" s="1">
        <f t="shared" si="113"/>
        <v>0</v>
      </c>
      <c r="GF31" s="157">
        <f t="shared" si="114"/>
        <v>0</v>
      </c>
    </row>
    <row r="32" spans="1:188" ht="15.75" x14ac:dyDescent="0.25">
      <c r="A32" s="183">
        <v>29</v>
      </c>
      <c r="B32" s="86" t="str">
        <f>'DMV per. 1'!B32</f>
        <v>Zz</v>
      </c>
      <c r="C32" s="6"/>
      <c r="D32" s="87"/>
      <c r="E32" s="87"/>
      <c r="F32" s="21">
        <v>50</v>
      </c>
      <c r="G32" s="87"/>
      <c r="H32" s="21">
        <v>50</v>
      </c>
      <c r="I32" s="70">
        <f t="shared" si="37"/>
        <v>100</v>
      </c>
      <c r="J32" s="1">
        <f t="shared" si="38"/>
        <v>23</v>
      </c>
      <c r="K32" s="5"/>
      <c r="L32" s="68"/>
      <c r="M32" s="68"/>
      <c r="N32" s="21">
        <v>50</v>
      </c>
      <c r="O32" s="68"/>
      <c r="P32" s="21">
        <v>50</v>
      </c>
      <c r="Q32" s="70">
        <f t="shared" si="39"/>
        <v>100</v>
      </c>
      <c r="R32" s="1">
        <f t="shared" si="40"/>
        <v>23</v>
      </c>
      <c r="S32" s="5"/>
      <c r="T32" s="68"/>
      <c r="U32" s="68"/>
      <c r="V32" s="21">
        <v>50</v>
      </c>
      <c r="W32" s="68"/>
      <c r="X32" s="21">
        <v>50</v>
      </c>
      <c r="Y32" s="70">
        <f t="shared" si="43"/>
        <v>100</v>
      </c>
      <c r="Z32" s="1">
        <f t="shared" si="44"/>
        <v>23</v>
      </c>
      <c r="AA32" s="5"/>
      <c r="AB32" s="68"/>
      <c r="AC32" s="68"/>
      <c r="AD32" s="21">
        <v>50</v>
      </c>
      <c r="AE32" s="68"/>
      <c r="AF32" s="21">
        <v>50</v>
      </c>
      <c r="AG32" s="70">
        <f t="shared" si="47"/>
        <v>100</v>
      </c>
      <c r="AH32" s="1">
        <f t="shared" si="48"/>
        <v>23</v>
      </c>
      <c r="AI32" s="5"/>
      <c r="AJ32" s="68"/>
      <c r="AK32" s="68"/>
      <c r="AL32" s="21">
        <v>50</v>
      </c>
      <c r="AM32" s="68"/>
      <c r="AN32" s="21">
        <v>50</v>
      </c>
      <c r="AO32" s="70">
        <f t="shared" si="51"/>
        <v>100</v>
      </c>
      <c r="AP32" s="1">
        <f t="shared" si="52"/>
        <v>23</v>
      </c>
      <c r="AQ32" s="5"/>
      <c r="AR32" s="68"/>
      <c r="AS32" s="68"/>
      <c r="AT32" s="21">
        <v>50</v>
      </c>
      <c r="AU32" s="68"/>
      <c r="AV32" s="21">
        <v>50</v>
      </c>
      <c r="AW32" s="70">
        <f t="shared" si="55"/>
        <v>100</v>
      </c>
      <c r="AX32" s="1">
        <f t="shared" si="56"/>
        <v>23</v>
      </c>
      <c r="AY32" s="5"/>
      <c r="AZ32" s="68"/>
      <c r="BA32" s="68"/>
      <c r="BB32" s="22">
        <f t="shared" si="57"/>
        <v>0</v>
      </c>
      <c r="BC32" s="68"/>
      <c r="BD32" s="22">
        <f t="shared" si="58"/>
        <v>0</v>
      </c>
      <c r="BE32" s="70">
        <f t="shared" si="59"/>
        <v>0</v>
      </c>
      <c r="BF32" s="1">
        <f t="shared" si="60"/>
        <v>1</v>
      </c>
      <c r="BG32" s="5"/>
      <c r="BH32" s="68"/>
      <c r="BI32" s="68"/>
      <c r="BJ32" s="22">
        <f t="shared" si="61"/>
        <v>0</v>
      </c>
      <c r="BK32" s="68"/>
      <c r="BL32" s="22">
        <f t="shared" si="62"/>
        <v>0</v>
      </c>
      <c r="BM32" s="70">
        <f t="shared" si="63"/>
        <v>0</v>
      </c>
      <c r="BN32" s="1">
        <f t="shared" si="64"/>
        <v>1</v>
      </c>
      <c r="BO32" s="5"/>
      <c r="BP32" s="68"/>
      <c r="BQ32" s="68"/>
      <c r="BR32" s="22">
        <f t="shared" si="65"/>
        <v>0</v>
      </c>
      <c r="BS32" s="68"/>
      <c r="BT32" s="22">
        <f t="shared" si="66"/>
        <v>0</v>
      </c>
      <c r="BU32" s="70">
        <f t="shared" si="67"/>
        <v>0</v>
      </c>
      <c r="BV32" s="10">
        <f t="shared" si="68"/>
        <v>1</v>
      </c>
      <c r="BW32" s="5"/>
      <c r="BX32" s="68"/>
      <c r="BY32" s="68"/>
      <c r="BZ32" s="22">
        <f t="shared" si="69"/>
        <v>0</v>
      </c>
      <c r="CA32" s="68"/>
      <c r="CB32" s="22">
        <f t="shared" si="70"/>
        <v>0</v>
      </c>
      <c r="CC32" s="70">
        <f t="shared" si="71"/>
        <v>0</v>
      </c>
      <c r="CD32" s="10">
        <f t="shared" si="72"/>
        <v>1</v>
      </c>
      <c r="CE32" s="5"/>
      <c r="CF32" s="68"/>
      <c r="CG32" s="68"/>
      <c r="CH32" s="22">
        <f t="shared" si="73"/>
        <v>0</v>
      </c>
      <c r="CI32" s="68"/>
      <c r="CJ32" s="22">
        <f t="shared" si="74"/>
        <v>0</v>
      </c>
      <c r="CK32" s="70">
        <f t="shared" si="75"/>
        <v>0</v>
      </c>
      <c r="CL32" s="10">
        <f t="shared" si="76"/>
        <v>1</v>
      </c>
      <c r="CM32" s="5"/>
      <c r="CN32" s="68"/>
      <c r="CO32" s="68"/>
      <c r="CP32" s="21">
        <f t="shared" si="77"/>
        <v>0</v>
      </c>
      <c r="CQ32" s="68"/>
      <c r="CR32" s="22">
        <f t="shared" si="78"/>
        <v>0</v>
      </c>
      <c r="CS32" s="70">
        <f t="shared" si="79"/>
        <v>0</v>
      </c>
      <c r="CT32" s="10">
        <f t="shared" si="80"/>
        <v>1</v>
      </c>
      <c r="CU32" s="5"/>
      <c r="CV32" s="68"/>
      <c r="CW32" s="68"/>
      <c r="CX32" s="22">
        <f t="shared" si="81"/>
        <v>0</v>
      </c>
      <c r="CY32" s="68"/>
      <c r="CZ32" s="22">
        <f t="shared" si="82"/>
        <v>0</v>
      </c>
      <c r="DA32" s="70">
        <f t="shared" si="83"/>
        <v>0</v>
      </c>
      <c r="DB32" s="10">
        <f t="shared" si="84"/>
        <v>1</v>
      </c>
      <c r="DC32" s="7"/>
      <c r="DD32" s="9"/>
      <c r="DE32" s="12">
        <v>29</v>
      </c>
      <c r="DF32" s="12" t="str">
        <v>Zz</v>
      </c>
      <c r="DG32" s="12">
        <v>500</v>
      </c>
      <c r="DH32" s="12">
        <v>0</v>
      </c>
      <c r="DI32" s="12">
        <v>0</v>
      </c>
      <c r="DJ32" s="15">
        <v>-500000000</v>
      </c>
      <c r="DK32" s="132">
        <v>-15000000000</v>
      </c>
      <c r="DL32" s="120"/>
      <c r="DM32" s="53" t="str">
        <f t="shared" si="0"/>
        <v>Zz</v>
      </c>
      <c r="DN32" s="4">
        <f t="shared" si="85"/>
        <v>500</v>
      </c>
      <c r="DO32" s="4">
        <f t="shared" si="1"/>
        <v>0</v>
      </c>
      <c r="DP32" s="4">
        <f t="shared" si="2"/>
        <v>0</v>
      </c>
      <c r="DQ32" s="113">
        <f>DN32*-1000000+DO32</f>
        <v>-500000000</v>
      </c>
      <c r="DR32" s="129">
        <f t="shared" si="87"/>
        <v>-15000000000</v>
      </c>
      <c r="DS32" s="131"/>
      <c r="DT32" s="130" t="str">
        <f t="shared" si="3"/>
        <v>Zz</v>
      </c>
      <c r="DU32" s="59">
        <f t="shared" si="88"/>
        <v>500</v>
      </c>
      <c r="DV32" s="17">
        <f t="shared" si="4"/>
        <v>600</v>
      </c>
      <c r="DW32" s="60">
        <f t="shared" si="5"/>
        <v>100</v>
      </c>
      <c r="DX32" s="60">
        <f t="shared" si="6"/>
        <v>100</v>
      </c>
      <c r="DY32" s="60">
        <f t="shared" si="7"/>
        <v>100</v>
      </c>
      <c r="DZ32" s="60">
        <f t="shared" si="8"/>
        <v>100</v>
      </c>
      <c r="EA32" s="60">
        <f t="shared" si="9"/>
        <v>100</v>
      </c>
      <c r="EB32" s="60">
        <f t="shared" si="10"/>
        <v>100</v>
      </c>
      <c r="EC32" s="60">
        <f t="shared" si="11"/>
        <v>0</v>
      </c>
      <c r="ED32" s="60">
        <f t="shared" si="12"/>
        <v>0</v>
      </c>
      <c r="EE32" s="60">
        <f t="shared" si="13"/>
        <v>0</v>
      </c>
      <c r="EF32" s="60">
        <f t="shared" si="14"/>
        <v>0</v>
      </c>
      <c r="EG32" s="60">
        <f t="shared" si="15"/>
        <v>0</v>
      </c>
      <c r="EH32" s="60">
        <f t="shared" si="16"/>
        <v>0</v>
      </c>
      <c r="EI32" s="60">
        <f t="shared" si="17"/>
        <v>0</v>
      </c>
      <c r="EK32" s="3" t="str">
        <f t="shared" si="18"/>
        <v>Zz</v>
      </c>
      <c r="EL32" s="1">
        <f t="shared" si="19"/>
        <v>0</v>
      </c>
      <c r="EM32" s="16">
        <f t="shared" si="20"/>
        <v>0</v>
      </c>
      <c r="EN32" s="16">
        <f t="shared" si="21"/>
        <v>0</v>
      </c>
      <c r="EO32" s="16">
        <f t="shared" si="22"/>
        <v>0</v>
      </c>
      <c r="EP32" s="16">
        <f t="shared" si="23"/>
        <v>0</v>
      </c>
      <c r="EQ32" s="16">
        <f t="shared" si="24"/>
        <v>0</v>
      </c>
      <c r="ER32" s="16">
        <f t="shared" si="25"/>
        <v>0</v>
      </c>
      <c r="ES32" s="16">
        <f t="shared" si="26"/>
        <v>0</v>
      </c>
      <c r="ET32" s="16">
        <f t="shared" si="27"/>
        <v>0</v>
      </c>
      <c r="EU32" s="16">
        <f t="shared" si="28"/>
        <v>0</v>
      </c>
      <c r="EV32" s="16">
        <f t="shared" si="29"/>
        <v>0</v>
      </c>
      <c r="EW32" s="16">
        <f t="shared" si="30"/>
        <v>0</v>
      </c>
      <c r="EX32" s="16">
        <f t="shared" si="31"/>
        <v>0</v>
      </c>
      <c r="EY32" s="16">
        <f t="shared" si="32"/>
        <v>0</v>
      </c>
      <c r="FA32" s="3" t="str">
        <f t="shared" si="33"/>
        <v>Zz</v>
      </c>
      <c r="FB32" s="1">
        <f t="shared" si="89"/>
        <v>0</v>
      </c>
      <c r="FC32" s="1">
        <f t="shared" si="34"/>
        <v>0</v>
      </c>
      <c r="FD32" s="1">
        <f t="shared" si="35"/>
        <v>0</v>
      </c>
      <c r="FE32" s="1">
        <f t="shared" si="90"/>
        <v>0</v>
      </c>
      <c r="FF32" s="1">
        <f t="shared" si="91"/>
        <v>0</v>
      </c>
      <c r="FG32" s="1">
        <f t="shared" si="92"/>
        <v>0</v>
      </c>
      <c r="FH32" s="16">
        <f t="shared" si="93"/>
        <v>0</v>
      </c>
      <c r="FI32" s="16">
        <f t="shared" si="94"/>
        <v>0</v>
      </c>
      <c r="FJ32" s="16">
        <f t="shared" si="95"/>
        <v>0</v>
      </c>
      <c r="FK32" s="16">
        <f t="shared" si="96"/>
        <v>0</v>
      </c>
      <c r="FL32" s="16">
        <f t="shared" si="97"/>
        <v>0</v>
      </c>
      <c r="FM32" s="16">
        <f t="shared" si="98"/>
        <v>0</v>
      </c>
      <c r="FN32" s="16">
        <f t="shared" si="99"/>
        <v>0</v>
      </c>
      <c r="FO32" s="16">
        <f t="shared" si="100"/>
        <v>0</v>
      </c>
      <c r="FR32" s="204" t="str">
        <f>'DMV per. 1'!B32</f>
        <v>Zz</v>
      </c>
      <c r="FS32" s="1">
        <f t="shared" si="101"/>
        <v>0</v>
      </c>
      <c r="FT32" s="1">
        <f t="shared" si="102"/>
        <v>0</v>
      </c>
      <c r="FU32" s="1">
        <f t="shared" si="103"/>
        <v>0</v>
      </c>
      <c r="FV32" s="1">
        <f t="shared" si="104"/>
        <v>0</v>
      </c>
      <c r="FW32" s="1">
        <f t="shared" si="105"/>
        <v>0</v>
      </c>
      <c r="FX32" s="1">
        <f t="shared" si="106"/>
        <v>0</v>
      </c>
      <c r="FY32" s="1">
        <f t="shared" si="107"/>
        <v>0</v>
      </c>
      <c r="FZ32" s="1">
        <f t="shared" si="108"/>
        <v>0</v>
      </c>
      <c r="GA32" s="1">
        <f t="shared" si="109"/>
        <v>0</v>
      </c>
      <c r="GB32" s="1">
        <f t="shared" si="110"/>
        <v>0</v>
      </c>
      <c r="GC32" s="1">
        <f t="shared" si="111"/>
        <v>0</v>
      </c>
      <c r="GD32" s="1">
        <f t="shared" si="112"/>
        <v>0</v>
      </c>
      <c r="GE32" s="1">
        <f t="shared" si="113"/>
        <v>0</v>
      </c>
      <c r="GF32" s="157">
        <f t="shared" si="114"/>
        <v>0</v>
      </c>
    </row>
    <row r="33" spans="2:125" ht="15.75" x14ac:dyDescent="0.25">
      <c r="B33" s="150" t="s">
        <v>59</v>
      </c>
      <c r="C33" s="149"/>
      <c r="D33" s="173">
        <f>SUM(_xlfn.ANCHORARRAY(D34))</f>
        <v>15</v>
      </c>
      <c r="E33" s="175">
        <f>SUM(E4:E32)</f>
        <v>26</v>
      </c>
      <c r="F33"/>
      <c r="H33" s="166">
        <f>IF(D33&gt;=1,1,0)</f>
        <v>1</v>
      </c>
      <c r="I33" s="57"/>
      <c r="J33" s="8"/>
      <c r="K33" s="146"/>
      <c r="L33" s="173">
        <f>SUM(_xlfn.ANCHORARRAY(L34))</f>
        <v>14</v>
      </c>
      <c r="M33" s="175">
        <f>SUM(M4:M32)</f>
        <v>87</v>
      </c>
      <c r="N33"/>
      <c r="P33" s="152">
        <f>IF(L33&gt;=1,1,0)</f>
        <v>1</v>
      </c>
      <c r="Q33" s="57"/>
      <c r="R33" s="8"/>
      <c r="S33" s="146"/>
      <c r="T33" s="173">
        <f>SUM(_xlfn.ANCHORARRAY(T34))</f>
        <v>14</v>
      </c>
      <c r="U33" s="175">
        <f>SUM(U4:U32)</f>
        <v>85</v>
      </c>
      <c r="V33"/>
      <c r="X33" s="152">
        <f>IF(T33&gt;=1,1,0)</f>
        <v>1</v>
      </c>
      <c r="Y33" s="57"/>
      <c r="Z33" s="8"/>
      <c r="AA33" s="146"/>
      <c r="AB33" s="173">
        <f>SUM(_xlfn.ANCHORARRAY(AB34))</f>
        <v>17</v>
      </c>
      <c r="AC33" s="175">
        <f>SUM(AC4:AC32)</f>
        <v>186</v>
      </c>
      <c r="AD33"/>
      <c r="AF33" s="152">
        <f>IF(AB33&gt;=1,1,0)</f>
        <v>1</v>
      </c>
      <c r="AG33" s="57"/>
      <c r="AH33" s="8"/>
      <c r="AI33" s="146"/>
      <c r="AJ33" s="173">
        <f>SUM(_xlfn.ANCHORARRAY(AJ34))</f>
        <v>16</v>
      </c>
      <c r="AK33" s="175">
        <f>SUM(AK4:AK32)</f>
        <v>85</v>
      </c>
      <c r="AL33"/>
      <c r="AM33" s="55"/>
      <c r="AN33" s="152">
        <f>IF(AJ33&gt;=1,1,0)</f>
        <v>1</v>
      </c>
      <c r="AO33" s="57"/>
      <c r="AP33" s="8"/>
      <c r="AQ33" s="146"/>
      <c r="AR33" s="173">
        <f>SUM(_xlfn.ANCHORARRAY(AR34))</f>
        <v>19</v>
      </c>
      <c r="AS33" s="175">
        <f>SUM(AS4:AS32)</f>
        <v>91</v>
      </c>
      <c r="AT33"/>
      <c r="AV33" s="152">
        <f>IF(AR33&gt;=1,1,0)</f>
        <v>1</v>
      </c>
      <c r="AW33" s="57"/>
      <c r="AX33" s="8"/>
      <c r="AY33" s="146"/>
      <c r="AZ33" s="173">
        <f>SUM(_xlfn.ANCHORARRAY(AZ34))</f>
        <v>0</v>
      </c>
      <c r="BA33" s="175">
        <f>SUM(BA4:BA32)</f>
        <v>0</v>
      </c>
      <c r="BB33"/>
      <c r="BD33" s="152">
        <f>IF(AZ33&gt;=1,1,0)</f>
        <v>0</v>
      </c>
      <c r="BE33" s="57"/>
      <c r="BF33" s="8"/>
      <c r="BG33" s="146"/>
      <c r="BH33" s="173">
        <f>SUM(_xlfn.ANCHORARRAY(BH34))</f>
        <v>0</v>
      </c>
      <c r="BI33" s="175">
        <f>SUM(BI4:BI32)</f>
        <v>0</v>
      </c>
      <c r="BJ33"/>
      <c r="BL33" s="152">
        <f>IF(BH33&gt;=1,1,0)</f>
        <v>0</v>
      </c>
      <c r="BM33" s="57"/>
      <c r="BN33" s="8"/>
      <c r="BO33" s="146"/>
      <c r="BP33" s="173">
        <f>SUM(_xlfn.ANCHORARRAY(BP34))</f>
        <v>0</v>
      </c>
      <c r="BQ33" s="175">
        <f>SUM(BQ4:BQ32)</f>
        <v>0</v>
      </c>
      <c r="BR33"/>
      <c r="BT33" s="152">
        <f>IF(BP33&gt;=1,1,0)</f>
        <v>0</v>
      </c>
      <c r="BU33" s="57"/>
      <c r="BV33" s="8"/>
      <c r="BW33" s="146"/>
      <c r="BX33" s="173">
        <f>SUM(_xlfn.ANCHORARRAY(BX34))</f>
        <v>0</v>
      </c>
      <c r="BY33" s="175">
        <f>SUM(BY4:BY32)</f>
        <v>0</v>
      </c>
      <c r="BZ33"/>
      <c r="CB33" s="152">
        <f>IF(BX33&gt;=1,1,0)</f>
        <v>0</v>
      </c>
      <c r="CC33" s="57"/>
      <c r="CD33" s="8"/>
      <c r="CE33" s="146"/>
      <c r="CF33" s="173">
        <f>SUM(_xlfn.ANCHORARRAY(CF34))</f>
        <v>0</v>
      </c>
      <c r="CG33" s="175">
        <f>SUM(CG4:CG32)</f>
        <v>0</v>
      </c>
      <c r="CH33"/>
      <c r="CJ33" s="152">
        <f>IF(CF33&gt;=1,1,0)</f>
        <v>0</v>
      </c>
      <c r="CK33" s="57"/>
      <c r="CL33" s="8"/>
      <c r="CM33" s="146"/>
      <c r="CN33" s="173">
        <f>SUM(_xlfn.ANCHORARRAY(CN34))</f>
        <v>0</v>
      </c>
      <c r="CO33" s="175">
        <f>SUM(CO4:CO32)</f>
        <v>0</v>
      </c>
      <c r="CP33"/>
      <c r="CR33" s="152">
        <f>IF(CN33&gt;=1,1,0)</f>
        <v>0</v>
      </c>
      <c r="CS33" s="57"/>
      <c r="CT33" s="8"/>
      <c r="CU33" s="146"/>
      <c r="CV33" s="173">
        <f>SUM(_xlfn.ANCHORARRAY(CV34))</f>
        <v>0</v>
      </c>
      <c r="CW33" s="175">
        <f>SUM(CW4:CW32)</f>
        <v>0</v>
      </c>
      <c r="CX33"/>
      <c r="CY33" s="55"/>
      <c r="CZ33" s="153">
        <f>IF(CV33&gt;=1,1,0)</f>
        <v>0</v>
      </c>
    </row>
    <row r="34" spans="2:125" ht="15.75" x14ac:dyDescent="0.25">
      <c r="B34" s="151" t="s">
        <v>62</v>
      </c>
      <c r="D34" s="174" cm="1">
        <f t="array" ref="D34:D62">IF(D4:D32&gt;=1,1,0)</f>
        <v>0</v>
      </c>
      <c r="E34" s="55" t="s">
        <v>27</v>
      </c>
      <c r="F34"/>
      <c r="G34" s="88">
        <v>15</v>
      </c>
      <c r="I34" s="57"/>
      <c r="J34" s="8"/>
      <c r="K34" s="8"/>
      <c r="L34" s="176" cm="1">
        <f t="array" ref="L34:L62">IF(L4:L32&gt;=1,1,0)</f>
        <v>1</v>
      </c>
      <c r="M34" s="55" t="s">
        <v>27</v>
      </c>
      <c r="N34"/>
      <c r="O34" s="88">
        <v>19</v>
      </c>
      <c r="Q34" s="57"/>
      <c r="R34" s="8"/>
      <c r="S34" s="8"/>
      <c r="T34" s="174" cm="1">
        <f t="array" ref="T34:T62">IF(T4:T32&gt;=1,1,0)</f>
        <v>1</v>
      </c>
      <c r="U34" s="55" t="s">
        <v>27</v>
      </c>
      <c r="V34"/>
      <c r="W34" s="88">
        <v>15</v>
      </c>
      <c r="Y34" s="57"/>
      <c r="Z34" s="8"/>
      <c r="AA34" s="8"/>
      <c r="AB34" s="176" cm="1">
        <f t="array" ref="AB34:AB62">IF(AB4:AB32&gt;=1,1,0)</f>
        <v>1</v>
      </c>
      <c r="AC34" s="55" t="s">
        <v>27</v>
      </c>
      <c r="AD34"/>
      <c r="AE34" s="88">
        <v>40</v>
      </c>
      <c r="AG34" s="57"/>
      <c r="AH34" s="8"/>
      <c r="AI34" s="8"/>
      <c r="AJ34" s="176" cm="1">
        <f t="array" ref="AJ34:AJ62">IF(AJ4:AJ32&gt;=1,1,0)</f>
        <v>1</v>
      </c>
      <c r="AK34" s="55" t="s">
        <v>27</v>
      </c>
      <c r="AL34"/>
      <c r="AM34" s="88"/>
      <c r="AO34" s="57"/>
      <c r="AP34" s="8"/>
      <c r="AQ34" s="8"/>
      <c r="AR34" s="176" cm="1">
        <f t="array" ref="AR34:AR62">IF(AR4:AR32&gt;=1,1,0)</f>
        <v>1</v>
      </c>
      <c r="AS34" s="55" t="s">
        <v>27</v>
      </c>
      <c r="AT34" s="55" t="s">
        <v>27</v>
      </c>
      <c r="AU34" s="88">
        <v>19</v>
      </c>
      <c r="AW34" s="57"/>
      <c r="AX34" s="8"/>
      <c r="AY34" s="8"/>
      <c r="AZ34" s="176" cm="1">
        <f t="array" ref="AZ34:AZ62">IF(AZ4:AZ32&gt;=1,1,0)</f>
        <v>0</v>
      </c>
      <c r="BA34" s="55" t="s">
        <v>27</v>
      </c>
      <c r="BB34"/>
      <c r="BC34" s="88"/>
      <c r="BE34" s="57"/>
      <c r="BF34" s="8"/>
      <c r="BG34" s="8"/>
      <c r="BH34" s="176" cm="1">
        <f t="array" ref="BH34:BH62">IF(BH4:BH32&gt;=1,1,0)</f>
        <v>0</v>
      </c>
      <c r="BI34" s="55" t="s">
        <v>27</v>
      </c>
      <c r="BJ34"/>
      <c r="BK34" s="88"/>
      <c r="BM34" s="57"/>
      <c r="BN34" s="8"/>
      <c r="BO34" s="8"/>
      <c r="BP34" s="176" cm="1">
        <f t="array" ref="BP34:BP62">IF(BP4:BP32&gt;=1,1,0)</f>
        <v>0</v>
      </c>
      <c r="BQ34" s="55" t="s">
        <v>27</v>
      </c>
      <c r="BR34"/>
      <c r="BS34" s="88"/>
      <c r="BU34" s="57"/>
      <c r="BV34" s="8"/>
      <c r="BW34" s="8"/>
      <c r="BX34" s="176" cm="1">
        <f t="array" ref="BX34:BX62">IF(BX4:BX32&gt;=1,1,0)</f>
        <v>0</v>
      </c>
      <c r="BY34" s="55" t="s">
        <v>27</v>
      </c>
      <c r="BZ34"/>
      <c r="CA34" s="88"/>
      <c r="CC34" s="57"/>
      <c r="CD34" s="8"/>
      <c r="CE34" s="8"/>
      <c r="CF34" s="176" cm="1">
        <f t="array" ref="CF34:CF62">IF(CF4:CF32&gt;=1,1,0)</f>
        <v>0</v>
      </c>
      <c r="CG34" s="55" t="s">
        <v>27</v>
      </c>
      <c r="CH34"/>
      <c r="CI34" s="88"/>
      <c r="CK34" s="57"/>
      <c r="CL34" s="8"/>
      <c r="CM34" s="8"/>
      <c r="CN34" s="176" cm="1">
        <f t="array" ref="CN34:CN62">IF(CN4:CN32&gt;=1,1,0)</f>
        <v>0</v>
      </c>
      <c r="CO34" s="55" t="s">
        <v>27</v>
      </c>
      <c r="CP34"/>
      <c r="CQ34" s="88"/>
      <c r="CS34" s="57"/>
      <c r="CT34" s="8"/>
      <c r="CU34" s="8"/>
      <c r="CV34" s="176" cm="1">
        <f t="array" ref="CV34:CV62">IF(CV4:CV32&gt;=1,1,0)</f>
        <v>0</v>
      </c>
      <c r="CW34" s="55" t="s">
        <v>27</v>
      </c>
      <c r="CX34"/>
      <c r="CY34" s="88"/>
      <c r="CZ34"/>
      <c r="DF34" s="28" t="s">
        <v>0</v>
      </c>
      <c r="DG34" s="115" t="s">
        <v>27</v>
      </c>
      <c r="DH34" s="32"/>
      <c r="DI34" s="117">
        <f t="shared" ref="DI34:DI46" si="118">SUM(G34+O34+W34+AE34+AM34+AU34+BC34+BK34+BS34+CA34+CI34+CQ34+CY34)</f>
        <v>108</v>
      </c>
      <c r="DJ34" s="118"/>
      <c r="DK34" s="38"/>
      <c r="DL34" s="38"/>
      <c r="DU34" s="165">
        <f>SUM(H33+P33+X33+AF33+AN33+AV33+BD33+BL33+BT33+CB33+CJ33+CR33+CZ33)</f>
        <v>6</v>
      </c>
    </row>
    <row r="35" spans="2:125" ht="15.75" x14ac:dyDescent="0.25">
      <c r="D35" s="174">
        <v>1</v>
      </c>
      <c r="E35" s="55" t="s">
        <v>26</v>
      </c>
      <c r="F35"/>
      <c r="G35" s="88">
        <v>9</v>
      </c>
      <c r="I35" s="57"/>
      <c r="J35" s="8"/>
      <c r="K35" s="8"/>
      <c r="L35" s="176">
        <v>0</v>
      </c>
      <c r="M35" s="55" t="s">
        <v>26</v>
      </c>
      <c r="N35"/>
      <c r="O35" s="88">
        <v>29</v>
      </c>
      <c r="Q35" s="57"/>
      <c r="R35" s="8"/>
      <c r="S35" s="8"/>
      <c r="T35" s="174">
        <v>0</v>
      </c>
      <c r="U35" s="55" t="s">
        <v>26</v>
      </c>
      <c r="V35"/>
      <c r="W35" s="88">
        <v>17</v>
      </c>
      <c r="Y35" s="57"/>
      <c r="Z35" s="8"/>
      <c r="AA35" s="8"/>
      <c r="AB35" s="176">
        <v>1</v>
      </c>
      <c r="AC35" s="55" t="s">
        <v>26</v>
      </c>
      <c r="AD35"/>
      <c r="AE35" s="88">
        <v>86</v>
      </c>
      <c r="AG35" s="57"/>
      <c r="AH35" s="8"/>
      <c r="AI35" s="8"/>
      <c r="AJ35" s="176">
        <v>1</v>
      </c>
      <c r="AK35" s="55" t="s">
        <v>26</v>
      </c>
      <c r="AL35"/>
      <c r="AM35" s="88"/>
      <c r="AO35" s="57"/>
      <c r="AP35" s="8"/>
      <c r="AQ35" s="8"/>
      <c r="AR35" s="176">
        <v>1</v>
      </c>
      <c r="AS35" s="55" t="s">
        <v>26</v>
      </c>
      <c r="AT35" s="55" t="s">
        <v>26</v>
      </c>
      <c r="AU35" s="88">
        <v>16</v>
      </c>
      <c r="AW35" s="57"/>
      <c r="AX35" s="8"/>
      <c r="AY35" s="8"/>
      <c r="AZ35" s="176">
        <v>0</v>
      </c>
      <c r="BA35" s="55" t="s">
        <v>26</v>
      </c>
      <c r="BB35"/>
      <c r="BC35" s="88"/>
      <c r="BE35" s="57"/>
      <c r="BF35" s="8"/>
      <c r="BG35" s="8"/>
      <c r="BH35" s="176">
        <v>0</v>
      </c>
      <c r="BI35" s="55" t="s">
        <v>26</v>
      </c>
      <c r="BJ35"/>
      <c r="BK35" s="88"/>
      <c r="BM35" s="57"/>
      <c r="BN35" s="8"/>
      <c r="BO35" s="8"/>
      <c r="BP35" s="176">
        <v>0</v>
      </c>
      <c r="BQ35" s="55" t="s">
        <v>26</v>
      </c>
      <c r="BR35"/>
      <c r="BS35" s="88"/>
      <c r="BU35" s="57"/>
      <c r="BV35" s="8"/>
      <c r="BW35" s="8"/>
      <c r="BX35" s="176">
        <v>0</v>
      </c>
      <c r="BY35" s="55" t="s">
        <v>26</v>
      </c>
      <c r="BZ35"/>
      <c r="CA35" s="88"/>
      <c r="CC35" s="57"/>
      <c r="CD35" s="8"/>
      <c r="CE35" s="8"/>
      <c r="CF35" s="176">
        <v>0</v>
      </c>
      <c r="CG35" s="55" t="s">
        <v>26</v>
      </c>
      <c r="CH35"/>
      <c r="CI35" s="88"/>
      <c r="CK35" s="57"/>
      <c r="CL35" s="8"/>
      <c r="CM35" s="8"/>
      <c r="CN35" s="176">
        <v>0</v>
      </c>
      <c r="CO35" s="55" t="s">
        <v>26</v>
      </c>
      <c r="CP35"/>
      <c r="CQ35" s="88"/>
      <c r="CS35" s="57"/>
      <c r="CT35" s="8"/>
      <c r="CU35" s="8"/>
      <c r="CV35" s="176">
        <v>0</v>
      </c>
      <c r="CW35" s="55" t="s">
        <v>26</v>
      </c>
      <c r="CX35"/>
      <c r="CY35" s="88"/>
      <c r="CZ35"/>
      <c r="DG35" s="115" t="s">
        <v>26</v>
      </c>
      <c r="DH35" s="32"/>
      <c r="DI35" s="13">
        <f t="shared" si="118"/>
        <v>157</v>
      </c>
      <c r="DU35" s="167">
        <f>SUM(D33+L33+T33+AB33+AJ33+AR33+AZ33+BH33+BP33+BX33+CF33+CN33+CV33)</f>
        <v>95</v>
      </c>
    </row>
    <row r="36" spans="2:125" ht="15.75" x14ac:dyDescent="0.25">
      <c r="D36" s="174">
        <v>1</v>
      </c>
      <c r="E36" s="55" t="s">
        <v>31</v>
      </c>
      <c r="F36"/>
      <c r="G36" s="88">
        <v>3</v>
      </c>
      <c r="I36" s="57"/>
      <c r="J36" s="8"/>
      <c r="K36" s="8"/>
      <c r="L36" s="176">
        <v>1</v>
      </c>
      <c r="M36" s="55" t="s">
        <v>31</v>
      </c>
      <c r="N36"/>
      <c r="O36" s="88">
        <v>14</v>
      </c>
      <c r="Q36" s="57"/>
      <c r="R36" s="8"/>
      <c r="S36" s="8"/>
      <c r="T36" s="174">
        <v>0</v>
      </c>
      <c r="U36" s="55" t="s">
        <v>31</v>
      </c>
      <c r="V36"/>
      <c r="W36" s="88">
        <v>10</v>
      </c>
      <c r="Y36" s="57"/>
      <c r="Z36" s="8"/>
      <c r="AA36" s="8"/>
      <c r="AB36" s="176">
        <v>0</v>
      </c>
      <c r="AC36" s="55" t="s">
        <v>31</v>
      </c>
      <c r="AD36"/>
      <c r="AE36" s="88">
        <v>31</v>
      </c>
      <c r="AG36" s="57"/>
      <c r="AH36" s="8"/>
      <c r="AI36" s="8"/>
      <c r="AJ36" s="176">
        <v>1</v>
      </c>
      <c r="AK36" s="55" t="s">
        <v>31</v>
      </c>
      <c r="AL36"/>
      <c r="AM36" s="88"/>
      <c r="AO36" s="57"/>
      <c r="AP36" s="8"/>
      <c r="AQ36" s="8"/>
      <c r="AR36" s="176">
        <v>1</v>
      </c>
      <c r="AS36" s="55" t="s">
        <v>31</v>
      </c>
      <c r="AT36" s="55" t="s">
        <v>31</v>
      </c>
      <c r="AU36" s="88">
        <v>40</v>
      </c>
      <c r="AW36" s="57"/>
      <c r="AX36" s="8"/>
      <c r="AY36" s="8"/>
      <c r="AZ36" s="176">
        <v>0</v>
      </c>
      <c r="BA36" s="55" t="s">
        <v>31</v>
      </c>
      <c r="BB36"/>
      <c r="BC36" s="88"/>
      <c r="BE36" s="57"/>
      <c r="BF36" s="8"/>
      <c r="BG36" s="8"/>
      <c r="BH36" s="176">
        <v>0</v>
      </c>
      <c r="BI36" s="55" t="s">
        <v>31</v>
      </c>
      <c r="BJ36"/>
      <c r="BK36" s="88"/>
      <c r="BM36" s="57"/>
      <c r="BN36" s="8"/>
      <c r="BO36" s="8"/>
      <c r="BP36" s="176">
        <v>0</v>
      </c>
      <c r="BQ36" s="55" t="s">
        <v>31</v>
      </c>
      <c r="BR36"/>
      <c r="BS36" s="88"/>
      <c r="BU36" s="57"/>
      <c r="BV36" s="8"/>
      <c r="BW36" s="8"/>
      <c r="BX36" s="176">
        <v>0</v>
      </c>
      <c r="BY36" s="55" t="s">
        <v>31</v>
      </c>
      <c r="BZ36"/>
      <c r="CA36" s="88"/>
      <c r="CC36" s="57"/>
      <c r="CD36" s="8"/>
      <c r="CE36" s="8"/>
      <c r="CF36" s="176">
        <v>0</v>
      </c>
      <c r="CG36" s="55" t="s">
        <v>31</v>
      </c>
      <c r="CH36"/>
      <c r="CI36" s="88"/>
      <c r="CK36" s="57"/>
      <c r="CL36" s="8"/>
      <c r="CM36" s="8"/>
      <c r="CN36" s="176">
        <v>0</v>
      </c>
      <c r="CO36" s="55" t="s">
        <v>31</v>
      </c>
      <c r="CP36"/>
      <c r="CQ36" s="88"/>
      <c r="CS36" s="57"/>
      <c r="CT36" s="8"/>
      <c r="CU36" s="8"/>
      <c r="CV36" s="176">
        <v>0</v>
      </c>
      <c r="CW36" s="55" t="s">
        <v>31</v>
      </c>
      <c r="CX36"/>
      <c r="CY36" s="88"/>
      <c r="CZ36"/>
      <c r="DG36" s="115" t="s">
        <v>31</v>
      </c>
      <c r="DH36" s="32"/>
      <c r="DI36" s="13">
        <f t="shared" si="118"/>
        <v>98</v>
      </c>
    </row>
    <row r="37" spans="2:125" ht="15.75" x14ac:dyDescent="0.25">
      <c r="D37" s="174">
        <v>1</v>
      </c>
      <c r="E37" s="55" t="s">
        <v>28</v>
      </c>
      <c r="F37"/>
      <c r="G37" s="88"/>
      <c r="I37" s="57"/>
      <c r="J37" s="8"/>
      <c r="K37" s="8"/>
      <c r="L37" s="176">
        <v>0</v>
      </c>
      <c r="M37" s="55" t="s">
        <v>28</v>
      </c>
      <c r="N37"/>
      <c r="O37" s="88">
        <v>1</v>
      </c>
      <c r="Q37" s="57"/>
      <c r="R37" s="8"/>
      <c r="S37" s="8"/>
      <c r="T37" s="174">
        <v>1</v>
      </c>
      <c r="U37" s="55" t="s">
        <v>28</v>
      </c>
      <c r="V37"/>
      <c r="W37" s="88">
        <v>1</v>
      </c>
      <c r="Y37" s="57"/>
      <c r="Z37" s="8"/>
      <c r="AA37" s="8"/>
      <c r="AB37" s="176">
        <v>1</v>
      </c>
      <c r="AC37" s="55" t="s">
        <v>28</v>
      </c>
      <c r="AD37"/>
      <c r="AE37" s="88">
        <v>2</v>
      </c>
      <c r="AG37" s="57"/>
      <c r="AH37" s="8"/>
      <c r="AI37" s="8"/>
      <c r="AJ37" s="176">
        <v>1</v>
      </c>
      <c r="AK37" s="55" t="s">
        <v>28</v>
      </c>
      <c r="AL37"/>
      <c r="AM37" s="88"/>
      <c r="AO37" s="57"/>
      <c r="AP37" s="8"/>
      <c r="AQ37" s="8"/>
      <c r="AR37" s="176">
        <v>1</v>
      </c>
      <c r="AS37" s="55" t="s">
        <v>28</v>
      </c>
      <c r="AT37" s="55" t="s">
        <v>28</v>
      </c>
      <c r="AU37" s="88"/>
      <c r="AW37" s="57"/>
      <c r="AX37" s="8"/>
      <c r="AY37" s="8"/>
      <c r="AZ37" s="176">
        <v>0</v>
      </c>
      <c r="BA37" s="55" t="s">
        <v>28</v>
      </c>
      <c r="BB37"/>
      <c r="BC37" s="88"/>
      <c r="BE37" s="57"/>
      <c r="BF37" s="8"/>
      <c r="BG37" s="8"/>
      <c r="BH37" s="176">
        <v>0</v>
      </c>
      <c r="BI37" s="55" t="s">
        <v>28</v>
      </c>
      <c r="BJ37"/>
      <c r="BK37" s="88"/>
      <c r="BM37" s="57"/>
      <c r="BN37" s="8"/>
      <c r="BO37" s="8"/>
      <c r="BP37" s="176">
        <v>0</v>
      </c>
      <c r="BQ37" s="55" t="s">
        <v>28</v>
      </c>
      <c r="BR37"/>
      <c r="BS37" s="88"/>
      <c r="BU37" s="57"/>
      <c r="BV37" s="8"/>
      <c r="BW37" s="8"/>
      <c r="BX37" s="176">
        <v>0</v>
      </c>
      <c r="BY37" s="55" t="s">
        <v>28</v>
      </c>
      <c r="BZ37"/>
      <c r="CA37" s="88"/>
      <c r="CC37" s="57"/>
      <c r="CD37" s="8"/>
      <c r="CE37" s="8"/>
      <c r="CF37" s="176">
        <v>0</v>
      </c>
      <c r="CG37" s="55" t="s">
        <v>28</v>
      </c>
      <c r="CH37"/>
      <c r="CI37" s="88"/>
      <c r="CK37" s="57"/>
      <c r="CL37" s="8"/>
      <c r="CM37" s="8"/>
      <c r="CN37" s="176">
        <v>0</v>
      </c>
      <c r="CO37" s="55" t="s">
        <v>28</v>
      </c>
      <c r="CP37"/>
      <c r="CQ37" s="88"/>
      <c r="CS37" s="57"/>
      <c r="CT37" s="8"/>
      <c r="CU37" s="8"/>
      <c r="CV37" s="176">
        <v>0</v>
      </c>
      <c r="CW37" s="55" t="s">
        <v>28</v>
      </c>
      <c r="CX37"/>
      <c r="CY37" s="88"/>
      <c r="CZ37"/>
      <c r="DG37" s="115" t="s">
        <v>28</v>
      </c>
      <c r="DH37" s="32"/>
      <c r="DI37" s="13">
        <f t="shared" si="118"/>
        <v>4</v>
      </c>
    </row>
    <row r="38" spans="2:125" ht="15.75" x14ac:dyDescent="0.25">
      <c r="D38" s="174">
        <v>1</v>
      </c>
      <c r="E38" s="55" t="s">
        <v>29</v>
      </c>
      <c r="F38"/>
      <c r="G38" s="88"/>
      <c r="I38" s="57"/>
      <c r="J38" s="8"/>
      <c r="K38" s="8"/>
      <c r="L38" s="176">
        <v>1</v>
      </c>
      <c r="M38" s="55" t="s">
        <v>29</v>
      </c>
      <c r="N38"/>
      <c r="O38" s="88">
        <v>20</v>
      </c>
      <c r="Q38" s="57"/>
      <c r="R38" s="8"/>
      <c r="S38" s="8"/>
      <c r="T38" s="174">
        <v>1</v>
      </c>
      <c r="U38" s="55" t="s">
        <v>29</v>
      </c>
      <c r="V38"/>
      <c r="W38" s="88">
        <v>14</v>
      </c>
      <c r="Y38" s="57"/>
      <c r="Z38" s="8"/>
      <c r="AA38" s="8"/>
      <c r="AB38" s="176">
        <v>1</v>
      </c>
      <c r="AC38" s="55" t="s">
        <v>29</v>
      </c>
      <c r="AD38"/>
      <c r="AE38" s="88">
        <v>18</v>
      </c>
      <c r="AG38" s="57"/>
      <c r="AH38" s="8"/>
      <c r="AI38" s="8"/>
      <c r="AJ38" s="176">
        <v>1</v>
      </c>
      <c r="AK38" s="55" t="s">
        <v>29</v>
      </c>
      <c r="AL38"/>
      <c r="AM38" s="88"/>
      <c r="AO38" s="57"/>
      <c r="AP38" s="8"/>
      <c r="AQ38" s="8"/>
      <c r="AR38" s="176">
        <v>1</v>
      </c>
      <c r="AS38" s="55" t="s">
        <v>29</v>
      </c>
      <c r="AT38" s="55" t="s">
        <v>29</v>
      </c>
      <c r="AU38" s="88">
        <v>11</v>
      </c>
      <c r="AW38" s="57"/>
      <c r="AX38" s="8"/>
      <c r="AY38" s="8"/>
      <c r="AZ38" s="176">
        <v>0</v>
      </c>
      <c r="BA38" s="55" t="s">
        <v>29</v>
      </c>
      <c r="BB38"/>
      <c r="BC38" s="88"/>
      <c r="BE38" s="57"/>
      <c r="BF38" s="8"/>
      <c r="BG38" s="8"/>
      <c r="BH38" s="176">
        <v>0</v>
      </c>
      <c r="BI38" s="55" t="s">
        <v>29</v>
      </c>
      <c r="BJ38"/>
      <c r="BK38" s="88"/>
      <c r="BM38" s="57"/>
      <c r="BN38" s="8"/>
      <c r="BO38" s="8"/>
      <c r="BP38" s="176">
        <v>0</v>
      </c>
      <c r="BQ38" s="55" t="s">
        <v>29</v>
      </c>
      <c r="BR38"/>
      <c r="BS38" s="88"/>
      <c r="BU38" s="57"/>
      <c r="BV38" s="8"/>
      <c r="BW38" s="8"/>
      <c r="BX38" s="176">
        <v>0</v>
      </c>
      <c r="BY38" s="55" t="s">
        <v>29</v>
      </c>
      <c r="BZ38"/>
      <c r="CA38" s="88"/>
      <c r="CC38" s="57"/>
      <c r="CD38" s="8"/>
      <c r="CE38" s="8"/>
      <c r="CF38" s="176">
        <v>0</v>
      </c>
      <c r="CG38" s="55" t="s">
        <v>29</v>
      </c>
      <c r="CH38"/>
      <c r="CI38" s="88"/>
      <c r="CK38" s="57"/>
      <c r="CL38" s="8"/>
      <c r="CM38" s="8"/>
      <c r="CN38" s="176">
        <v>0</v>
      </c>
      <c r="CO38" s="55" t="s">
        <v>29</v>
      </c>
      <c r="CP38"/>
      <c r="CQ38" s="88"/>
      <c r="CS38" s="57"/>
      <c r="CT38" s="8"/>
      <c r="CU38" s="8"/>
      <c r="CV38" s="176">
        <v>0</v>
      </c>
      <c r="CW38" s="55" t="s">
        <v>29</v>
      </c>
      <c r="CX38"/>
      <c r="CY38" s="88"/>
      <c r="CZ38"/>
      <c r="DG38" s="116" t="s">
        <v>29</v>
      </c>
      <c r="DH38" s="112"/>
      <c r="DI38" s="13">
        <f t="shared" si="118"/>
        <v>63</v>
      </c>
      <c r="DT38" s="147" t="s">
        <v>61</v>
      </c>
      <c r="DU38" s="169">
        <f>IF(DU34,DU35/DU34,0)</f>
        <v>15.833333333333334</v>
      </c>
    </row>
    <row r="39" spans="2:125" ht="15.75" x14ac:dyDescent="0.25">
      <c r="D39" s="174">
        <v>0</v>
      </c>
      <c r="E39" s="55" t="s">
        <v>30</v>
      </c>
      <c r="F39"/>
      <c r="G39" s="88">
        <v>3</v>
      </c>
      <c r="I39" s="57"/>
      <c r="J39" s="8"/>
      <c r="K39" s="8"/>
      <c r="L39" s="176">
        <v>0</v>
      </c>
      <c r="M39" s="55" t="s">
        <v>30</v>
      </c>
      <c r="N39"/>
      <c r="O39" s="88">
        <v>2</v>
      </c>
      <c r="Q39" s="57"/>
      <c r="R39" s="8"/>
      <c r="S39" s="8"/>
      <c r="T39" s="174">
        <v>0</v>
      </c>
      <c r="U39" s="55" t="s">
        <v>30</v>
      </c>
      <c r="V39"/>
      <c r="W39" s="88">
        <v>13</v>
      </c>
      <c r="Y39" s="57"/>
      <c r="Z39" s="8"/>
      <c r="AA39" s="8"/>
      <c r="AB39" s="176">
        <v>0</v>
      </c>
      <c r="AC39" s="55" t="s">
        <v>30</v>
      </c>
      <c r="AD39"/>
      <c r="AE39" s="88">
        <v>5</v>
      </c>
      <c r="AG39" s="57"/>
      <c r="AH39" s="8"/>
      <c r="AI39" s="8"/>
      <c r="AJ39" s="176">
        <v>0</v>
      </c>
      <c r="AK39" s="55" t="s">
        <v>30</v>
      </c>
      <c r="AL39"/>
      <c r="AM39" s="88"/>
      <c r="AO39" s="57"/>
      <c r="AP39" s="8"/>
      <c r="AQ39" s="8"/>
      <c r="AR39" s="176">
        <v>1</v>
      </c>
      <c r="AS39" s="55" t="s">
        <v>30</v>
      </c>
      <c r="AT39" s="55" t="s">
        <v>30</v>
      </c>
      <c r="AU39" s="88"/>
      <c r="AW39" s="57"/>
      <c r="AX39" s="8"/>
      <c r="AY39" s="8"/>
      <c r="AZ39" s="176">
        <v>0</v>
      </c>
      <c r="BA39" s="55" t="s">
        <v>30</v>
      </c>
      <c r="BB39"/>
      <c r="BC39" s="88"/>
      <c r="BE39" s="57"/>
      <c r="BF39" s="8"/>
      <c r="BG39" s="8"/>
      <c r="BH39" s="176">
        <v>0</v>
      </c>
      <c r="BI39" s="55" t="s">
        <v>30</v>
      </c>
      <c r="BJ39"/>
      <c r="BK39" s="88"/>
      <c r="BM39" s="57"/>
      <c r="BN39" s="8"/>
      <c r="BO39" s="8"/>
      <c r="BP39" s="176">
        <v>0</v>
      </c>
      <c r="BQ39" s="55" t="s">
        <v>30</v>
      </c>
      <c r="BR39"/>
      <c r="BS39" s="88"/>
      <c r="BU39" s="57"/>
      <c r="BV39" s="8"/>
      <c r="BW39" s="8"/>
      <c r="BX39" s="176">
        <v>0</v>
      </c>
      <c r="BY39" s="55" t="s">
        <v>30</v>
      </c>
      <c r="BZ39"/>
      <c r="CA39" s="88"/>
      <c r="CC39" s="57"/>
      <c r="CD39" s="8"/>
      <c r="CE39" s="8"/>
      <c r="CF39" s="176">
        <v>0</v>
      </c>
      <c r="CG39" s="55" t="s">
        <v>30</v>
      </c>
      <c r="CH39"/>
      <c r="CI39" s="88"/>
      <c r="CK39" s="57"/>
      <c r="CL39" s="8"/>
      <c r="CM39" s="8"/>
      <c r="CN39" s="176">
        <v>0</v>
      </c>
      <c r="CO39" s="55" t="s">
        <v>30</v>
      </c>
      <c r="CP39"/>
      <c r="CQ39" s="88"/>
      <c r="CS39" s="57"/>
      <c r="CT39" s="8"/>
      <c r="CU39" s="8"/>
      <c r="CV39" s="176">
        <v>0</v>
      </c>
      <c r="CW39" s="55" t="s">
        <v>30</v>
      </c>
      <c r="CX39"/>
      <c r="CY39" s="88"/>
      <c r="CZ39"/>
      <c r="DG39" s="115" t="s">
        <v>30</v>
      </c>
      <c r="DH39" s="32"/>
      <c r="DI39" s="13">
        <f t="shared" si="118"/>
        <v>23</v>
      </c>
      <c r="DT39" s="148" t="s">
        <v>60</v>
      </c>
    </row>
    <row r="40" spans="2:125" ht="15.75" x14ac:dyDescent="0.25">
      <c r="D40" s="174">
        <v>0</v>
      </c>
      <c r="E40" s="55" t="s">
        <v>32</v>
      </c>
      <c r="F40"/>
      <c r="G40" s="88"/>
      <c r="I40" s="57"/>
      <c r="J40" s="8"/>
      <c r="K40" s="8"/>
      <c r="L40" s="176">
        <v>0</v>
      </c>
      <c r="M40" s="55" t="s">
        <v>32</v>
      </c>
      <c r="N40"/>
      <c r="O40" s="88"/>
      <c r="Q40" s="57"/>
      <c r="R40" s="8"/>
      <c r="S40" s="8"/>
      <c r="T40" s="174">
        <v>0</v>
      </c>
      <c r="U40" s="55" t="s">
        <v>32</v>
      </c>
      <c r="V40"/>
      <c r="W40" s="88">
        <v>10</v>
      </c>
      <c r="Y40" s="57"/>
      <c r="Z40" s="8"/>
      <c r="AA40" s="8"/>
      <c r="AB40" s="176">
        <v>0</v>
      </c>
      <c r="AC40" s="55" t="s">
        <v>32</v>
      </c>
      <c r="AD40"/>
      <c r="AE40" s="88">
        <v>1</v>
      </c>
      <c r="AG40" s="57"/>
      <c r="AH40" s="8"/>
      <c r="AI40" s="8"/>
      <c r="AJ40" s="176">
        <v>0</v>
      </c>
      <c r="AK40" s="55" t="s">
        <v>32</v>
      </c>
      <c r="AL40"/>
      <c r="AM40" s="88"/>
      <c r="AO40" s="57"/>
      <c r="AP40" s="8"/>
      <c r="AQ40" s="8"/>
      <c r="AR40" s="176">
        <v>1</v>
      </c>
      <c r="AS40" s="55" t="s">
        <v>32</v>
      </c>
      <c r="AT40" s="55" t="s">
        <v>32</v>
      </c>
      <c r="AU40" s="88">
        <v>1</v>
      </c>
      <c r="AW40" s="57"/>
      <c r="AX40" s="8"/>
      <c r="AY40" s="8"/>
      <c r="AZ40" s="176">
        <v>0</v>
      </c>
      <c r="BA40" s="55" t="s">
        <v>32</v>
      </c>
      <c r="BB40"/>
      <c r="BC40" s="88"/>
      <c r="BE40" s="57"/>
      <c r="BF40" s="8"/>
      <c r="BG40" s="8"/>
      <c r="BH40" s="176">
        <v>0</v>
      </c>
      <c r="BI40" s="55" t="s">
        <v>32</v>
      </c>
      <c r="BJ40"/>
      <c r="BK40" s="88"/>
      <c r="BM40" s="57"/>
      <c r="BN40" s="8"/>
      <c r="BO40" s="8"/>
      <c r="BP40" s="176">
        <v>0</v>
      </c>
      <c r="BQ40" s="55" t="s">
        <v>32</v>
      </c>
      <c r="BR40"/>
      <c r="BS40" s="88"/>
      <c r="BU40" s="57"/>
      <c r="BV40" s="8"/>
      <c r="BW40" s="8"/>
      <c r="BX40" s="176">
        <v>0</v>
      </c>
      <c r="BY40" s="55" t="s">
        <v>32</v>
      </c>
      <c r="BZ40"/>
      <c r="CA40" s="88"/>
      <c r="CC40" s="57"/>
      <c r="CD40" s="8"/>
      <c r="CE40" s="8"/>
      <c r="CF40" s="176">
        <v>0</v>
      </c>
      <c r="CG40" s="55" t="s">
        <v>32</v>
      </c>
      <c r="CH40"/>
      <c r="CI40" s="88"/>
      <c r="CK40" s="57"/>
      <c r="CL40" s="8"/>
      <c r="CM40" s="8"/>
      <c r="CN40" s="176">
        <v>0</v>
      </c>
      <c r="CO40" s="55" t="s">
        <v>32</v>
      </c>
      <c r="CP40"/>
      <c r="CQ40" s="88"/>
      <c r="CS40" s="57"/>
      <c r="CT40" s="8"/>
      <c r="CU40" s="8"/>
      <c r="CV40" s="176">
        <v>0</v>
      </c>
      <c r="CW40" s="55" t="s">
        <v>32</v>
      </c>
      <c r="CX40"/>
      <c r="CY40" s="88"/>
      <c r="CZ40"/>
      <c r="DG40" s="116" t="s">
        <v>32</v>
      </c>
      <c r="DH40" s="112"/>
      <c r="DI40" s="13">
        <f t="shared" si="118"/>
        <v>12</v>
      </c>
    </row>
    <row r="41" spans="2:125" ht="15.75" x14ac:dyDescent="0.25">
      <c r="D41" s="174">
        <v>0</v>
      </c>
      <c r="E41" s="55" t="s">
        <v>33</v>
      </c>
      <c r="F41"/>
      <c r="G41" s="88"/>
      <c r="I41" s="57"/>
      <c r="J41" s="8"/>
      <c r="K41" s="8"/>
      <c r="L41" s="176">
        <v>0</v>
      </c>
      <c r="M41" s="55" t="s">
        <v>33</v>
      </c>
      <c r="N41"/>
      <c r="O41" s="88">
        <v>2</v>
      </c>
      <c r="Q41" s="57"/>
      <c r="R41" s="8"/>
      <c r="S41" s="8"/>
      <c r="T41" s="174">
        <v>0</v>
      </c>
      <c r="U41" s="55" t="s">
        <v>33</v>
      </c>
      <c r="V41"/>
      <c r="W41" s="88">
        <v>3</v>
      </c>
      <c r="Y41" s="57"/>
      <c r="Z41" s="8"/>
      <c r="AA41" s="8"/>
      <c r="AB41" s="176">
        <v>1</v>
      </c>
      <c r="AC41" s="55" t="s">
        <v>33</v>
      </c>
      <c r="AD41"/>
      <c r="AE41" s="88">
        <v>2</v>
      </c>
      <c r="AG41" s="57"/>
      <c r="AH41" s="8"/>
      <c r="AI41" s="8"/>
      <c r="AJ41" s="176">
        <v>0</v>
      </c>
      <c r="AK41" s="55" t="s">
        <v>33</v>
      </c>
      <c r="AL41"/>
      <c r="AM41" s="88"/>
      <c r="AO41" s="57"/>
      <c r="AP41" s="8"/>
      <c r="AQ41" s="8"/>
      <c r="AR41" s="176">
        <v>1</v>
      </c>
      <c r="AS41" s="55" t="s">
        <v>33</v>
      </c>
      <c r="AT41" s="55" t="s">
        <v>33</v>
      </c>
      <c r="AU41" s="88"/>
      <c r="AW41" s="57"/>
      <c r="AX41" s="8"/>
      <c r="AY41" s="8"/>
      <c r="AZ41" s="176">
        <v>0</v>
      </c>
      <c r="BA41" s="55" t="s">
        <v>33</v>
      </c>
      <c r="BB41"/>
      <c r="BC41" s="88"/>
      <c r="BE41" s="57"/>
      <c r="BF41" s="8"/>
      <c r="BG41" s="8"/>
      <c r="BH41" s="176">
        <v>0</v>
      </c>
      <c r="BI41" s="55" t="s">
        <v>33</v>
      </c>
      <c r="BJ41"/>
      <c r="BK41" s="88"/>
      <c r="BM41" s="57"/>
      <c r="BN41" s="8"/>
      <c r="BO41" s="8"/>
      <c r="BP41" s="176">
        <v>0</v>
      </c>
      <c r="BQ41" s="55" t="s">
        <v>33</v>
      </c>
      <c r="BR41"/>
      <c r="BS41" s="88"/>
      <c r="BU41" s="57"/>
      <c r="BV41" s="8"/>
      <c r="BW41" s="8"/>
      <c r="BX41" s="176">
        <v>0</v>
      </c>
      <c r="BY41" s="55" t="s">
        <v>33</v>
      </c>
      <c r="BZ41"/>
      <c r="CA41" s="88"/>
      <c r="CC41" s="57"/>
      <c r="CD41" s="8"/>
      <c r="CE41" s="8"/>
      <c r="CF41" s="176">
        <v>0</v>
      </c>
      <c r="CG41" s="55" t="s">
        <v>33</v>
      </c>
      <c r="CH41"/>
      <c r="CI41" s="88"/>
      <c r="CK41" s="57"/>
      <c r="CL41" s="8"/>
      <c r="CM41" s="8"/>
      <c r="CN41" s="176">
        <v>0</v>
      </c>
      <c r="CO41" s="55" t="s">
        <v>33</v>
      </c>
      <c r="CP41"/>
      <c r="CQ41" s="88"/>
      <c r="CS41" s="57"/>
      <c r="CT41" s="8"/>
      <c r="CU41" s="8"/>
      <c r="CV41" s="176">
        <v>0</v>
      </c>
      <c r="CW41" s="55" t="s">
        <v>33</v>
      </c>
      <c r="CX41"/>
      <c r="CY41" s="88"/>
      <c r="CZ41"/>
      <c r="DG41" s="115" t="s">
        <v>33</v>
      </c>
      <c r="DH41" s="32"/>
      <c r="DI41" s="13">
        <f t="shared" si="118"/>
        <v>7</v>
      </c>
    </row>
    <row r="42" spans="2:125" ht="15.75" x14ac:dyDescent="0.25">
      <c r="D42" s="174">
        <v>1</v>
      </c>
      <c r="E42" s="55" t="s">
        <v>34</v>
      </c>
      <c r="F42"/>
      <c r="G42" s="88"/>
      <c r="I42" s="57"/>
      <c r="J42" s="8"/>
      <c r="K42" s="8"/>
      <c r="L42" s="176">
        <v>1</v>
      </c>
      <c r="M42" s="55" t="s">
        <v>34</v>
      </c>
      <c r="N42"/>
      <c r="O42" s="88"/>
      <c r="Q42" s="57"/>
      <c r="R42" s="8"/>
      <c r="S42" s="8"/>
      <c r="T42" s="174">
        <v>1</v>
      </c>
      <c r="U42" s="55" t="s">
        <v>34</v>
      </c>
      <c r="V42"/>
      <c r="W42" s="88">
        <v>2</v>
      </c>
      <c r="Y42" s="57"/>
      <c r="Z42" s="8"/>
      <c r="AA42" s="8"/>
      <c r="AB42" s="176">
        <v>1</v>
      </c>
      <c r="AC42" s="55" t="s">
        <v>34</v>
      </c>
      <c r="AD42"/>
      <c r="AE42" s="88"/>
      <c r="AG42" s="57"/>
      <c r="AH42" s="8"/>
      <c r="AI42" s="8"/>
      <c r="AJ42" s="176">
        <v>0</v>
      </c>
      <c r="AK42" s="55" t="s">
        <v>34</v>
      </c>
      <c r="AL42"/>
      <c r="AM42" s="88"/>
      <c r="AO42" s="57"/>
      <c r="AP42" s="8"/>
      <c r="AQ42" s="8"/>
      <c r="AR42" s="176">
        <v>0</v>
      </c>
      <c r="AS42" s="55" t="s">
        <v>34</v>
      </c>
      <c r="AT42" s="55" t="s">
        <v>34</v>
      </c>
      <c r="AU42" s="88">
        <v>4</v>
      </c>
      <c r="AW42" s="57"/>
      <c r="AX42" s="8"/>
      <c r="AY42" s="8"/>
      <c r="AZ42" s="176">
        <v>0</v>
      </c>
      <c r="BA42" s="55" t="s">
        <v>34</v>
      </c>
      <c r="BB42"/>
      <c r="BC42" s="88"/>
      <c r="BE42" s="57"/>
      <c r="BF42" s="8"/>
      <c r="BG42" s="8"/>
      <c r="BH42" s="176">
        <v>0</v>
      </c>
      <c r="BI42" s="55" t="s">
        <v>34</v>
      </c>
      <c r="BJ42"/>
      <c r="BK42" s="88"/>
      <c r="BM42" s="57"/>
      <c r="BN42" s="8"/>
      <c r="BO42" s="8"/>
      <c r="BP42" s="176">
        <v>0</v>
      </c>
      <c r="BQ42" s="55" t="s">
        <v>34</v>
      </c>
      <c r="BR42"/>
      <c r="BS42" s="88"/>
      <c r="BU42" s="57"/>
      <c r="BV42" s="8"/>
      <c r="BW42" s="8"/>
      <c r="BX42" s="176">
        <v>0</v>
      </c>
      <c r="BY42" s="55" t="s">
        <v>34</v>
      </c>
      <c r="BZ42"/>
      <c r="CA42" s="88"/>
      <c r="CC42" s="57"/>
      <c r="CD42" s="8"/>
      <c r="CE42" s="8"/>
      <c r="CF42" s="176">
        <v>0</v>
      </c>
      <c r="CG42" s="55" t="s">
        <v>34</v>
      </c>
      <c r="CH42"/>
      <c r="CI42" s="88"/>
      <c r="CK42" s="57"/>
      <c r="CL42" s="8"/>
      <c r="CM42" s="8"/>
      <c r="CN42" s="176">
        <v>0</v>
      </c>
      <c r="CO42" s="55" t="s">
        <v>34</v>
      </c>
      <c r="CP42"/>
      <c r="CQ42" s="88"/>
      <c r="CS42" s="57"/>
      <c r="CT42" s="8"/>
      <c r="CU42" s="8"/>
      <c r="CV42" s="176">
        <v>0</v>
      </c>
      <c r="CW42" s="55" t="s">
        <v>34</v>
      </c>
      <c r="CX42"/>
      <c r="CY42" s="88"/>
      <c r="CZ42"/>
      <c r="DG42" s="116" t="s">
        <v>34</v>
      </c>
      <c r="DH42" s="112"/>
      <c r="DI42" s="13">
        <f t="shared" si="118"/>
        <v>6</v>
      </c>
    </row>
    <row r="43" spans="2:125" ht="15.75" x14ac:dyDescent="0.25">
      <c r="D43" s="174">
        <v>1</v>
      </c>
      <c r="E43" s="55" t="s">
        <v>35</v>
      </c>
      <c r="F43"/>
      <c r="G43" s="88"/>
      <c r="I43" s="57"/>
      <c r="J43" s="8"/>
      <c r="K43" s="8"/>
      <c r="L43" s="176">
        <v>0</v>
      </c>
      <c r="M43" s="55" t="s">
        <v>35</v>
      </c>
      <c r="N43"/>
      <c r="O43" s="88"/>
      <c r="Q43" s="57"/>
      <c r="R43" s="8"/>
      <c r="S43" s="8"/>
      <c r="T43" s="174">
        <v>1</v>
      </c>
      <c r="U43" s="55" t="s">
        <v>35</v>
      </c>
      <c r="V43"/>
      <c r="W43" s="88"/>
      <c r="Y43" s="57"/>
      <c r="Z43" s="8"/>
      <c r="AA43" s="8"/>
      <c r="AB43" s="176">
        <v>0</v>
      </c>
      <c r="AC43" s="55" t="s">
        <v>35</v>
      </c>
      <c r="AD43"/>
      <c r="AE43" s="88"/>
      <c r="AG43" s="57"/>
      <c r="AH43" s="8"/>
      <c r="AI43" s="8"/>
      <c r="AJ43" s="176">
        <v>1</v>
      </c>
      <c r="AK43" s="55" t="s">
        <v>35</v>
      </c>
      <c r="AL43"/>
      <c r="AM43" s="88"/>
      <c r="AO43" s="57"/>
      <c r="AP43" s="8"/>
      <c r="AQ43" s="8"/>
      <c r="AR43" s="176">
        <v>1</v>
      </c>
      <c r="AS43" s="55" t="s">
        <v>35</v>
      </c>
      <c r="AT43" s="55" t="s">
        <v>35</v>
      </c>
      <c r="AU43" s="88"/>
      <c r="AW43" s="57"/>
      <c r="AX43" s="8"/>
      <c r="AY43" s="8"/>
      <c r="AZ43" s="176">
        <v>0</v>
      </c>
      <c r="BA43" s="55" t="s">
        <v>35</v>
      </c>
      <c r="BB43"/>
      <c r="BC43" s="88"/>
      <c r="BE43" s="57"/>
      <c r="BF43" s="8"/>
      <c r="BG43" s="8"/>
      <c r="BH43" s="176">
        <v>0</v>
      </c>
      <c r="BI43" s="55" t="s">
        <v>35</v>
      </c>
      <c r="BJ43"/>
      <c r="BK43" s="88"/>
      <c r="BM43" s="57"/>
      <c r="BN43" s="8"/>
      <c r="BO43" s="8"/>
      <c r="BP43" s="176">
        <v>0</v>
      </c>
      <c r="BQ43" s="55" t="s">
        <v>35</v>
      </c>
      <c r="BR43"/>
      <c r="BS43" s="88"/>
      <c r="BU43" s="57"/>
      <c r="BV43" s="8"/>
      <c r="BW43" s="8"/>
      <c r="BX43" s="176">
        <v>0</v>
      </c>
      <c r="BY43" s="55" t="s">
        <v>35</v>
      </c>
      <c r="BZ43"/>
      <c r="CA43" s="88"/>
      <c r="CC43" s="57"/>
      <c r="CD43" s="8"/>
      <c r="CE43" s="8"/>
      <c r="CF43" s="176">
        <v>0</v>
      </c>
      <c r="CG43" s="55" t="s">
        <v>35</v>
      </c>
      <c r="CH43"/>
      <c r="CI43" s="88"/>
      <c r="CK43" s="57"/>
      <c r="CL43" s="8"/>
      <c r="CM43" s="8"/>
      <c r="CN43" s="176">
        <v>0</v>
      </c>
      <c r="CO43" s="55" t="s">
        <v>35</v>
      </c>
      <c r="CP43"/>
      <c r="CQ43" s="88"/>
      <c r="CS43" s="57"/>
      <c r="CT43" s="8"/>
      <c r="CU43" s="8"/>
      <c r="CV43" s="176">
        <v>0</v>
      </c>
      <c r="CW43" s="55" t="s">
        <v>35</v>
      </c>
      <c r="CX43"/>
      <c r="CY43" s="88"/>
      <c r="CZ43"/>
      <c r="DG43" s="115" t="s">
        <v>35</v>
      </c>
      <c r="DH43" s="32"/>
      <c r="DI43" s="13">
        <f t="shared" si="118"/>
        <v>0</v>
      </c>
    </row>
    <row r="44" spans="2:125" ht="15.75" x14ac:dyDescent="0.25">
      <c r="D44" s="174">
        <v>1</v>
      </c>
      <c r="E44" s="55" t="s">
        <v>36</v>
      </c>
      <c r="F44"/>
      <c r="G44" s="88"/>
      <c r="I44" s="57"/>
      <c r="J44" s="8"/>
      <c r="K44" s="8"/>
      <c r="L44" s="176">
        <v>0</v>
      </c>
      <c r="M44" s="55" t="s">
        <v>36</v>
      </c>
      <c r="N44"/>
      <c r="O44" s="88"/>
      <c r="Q44" s="57"/>
      <c r="R44" s="8"/>
      <c r="S44" s="8"/>
      <c r="T44" s="174">
        <v>1</v>
      </c>
      <c r="U44" s="55" t="s">
        <v>85</v>
      </c>
      <c r="V44"/>
      <c r="W44" s="88"/>
      <c r="Y44" s="57"/>
      <c r="Z44" s="8"/>
      <c r="AA44" s="8"/>
      <c r="AB44" s="176">
        <v>1</v>
      </c>
      <c r="AC44" s="55" t="s">
        <v>85</v>
      </c>
      <c r="AD44"/>
      <c r="AE44" s="88">
        <v>1</v>
      </c>
      <c r="AG44" s="57"/>
      <c r="AH44" s="8"/>
      <c r="AI44" s="8"/>
      <c r="AJ44" s="176">
        <v>1</v>
      </c>
      <c r="AK44" s="55" t="s">
        <v>85</v>
      </c>
      <c r="AL44"/>
      <c r="AM44" s="88"/>
      <c r="AO44" s="57"/>
      <c r="AP44" s="8"/>
      <c r="AQ44" s="8"/>
      <c r="AR44" s="176">
        <v>1</v>
      </c>
      <c r="AS44" s="55" t="s">
        <v>36</v>
      </c>
      <c r="AT44" s="55" t="s">
        <v>85</v>
      </c>
      <c r="AU44" s="88"/>
      <c r="AW44" s="57"/>
      <c r="AX44" s="8"/>
      <c r="AY44" s="8"/>
      <c r="AZ44" s="176">
        <v>0</v>
      </c>
      <c r="BA44" s="55" t="s">
        <v>85</v>
      </c>
      <c r="BB44"/>
      <c r="BC44" s="88"/>
      <c r="BE44" s="57"/>
      <c r="BF44" s="8"/>
      <c r="BG44" s="8"/>
      <c r="BH44" s="176">
        <v>0</v>
      </c>
      <c r="BI44" s="55" t="s">
        <v>85</v>
      </c>
      <c r="BJ44"/>
      <c r="BK44" s="88"/>
      <c r="BM44" s="57"/>
      <c r="BN44" s="8"/>
      <c r="BO44" s="8"/>
      <c r="BP44" s="176">
        <v>0</v>
      </c>
      <c r="BQ44" s="55" t="s">
        <v>85</v>
      </c>
      <c r="BR44"/>
      <c r="BS44" s="88"/>
      <c r="BU44" s="57"/>
      <c r="BV44" s="8"/>
      <c r="BW44" s="8"/>
      <c r="BX44" s="176">
        <v>0</v>
      </c>
      <c r="BY44" s="55" t="s">
        <v>85</v>
      </c>
      <c r="BZ44"/>
      <c r="CA44" s="88"/>
      <c r="CC44" s="57"/>
      <c r="CD44" s="8"/>
      <c r="CE44" s="8"/>
      <c r="CF44" s="176">
        <v>0</v>
      </c>
      <c r="CG44" s="55" t="s">
        <v>85</v>
      </c>
      <c r="CH44"/>
      <c r="CI44" s="88"/>
      <c r="CK44" s="57"/>
      <c r="CL44" s="8"/>
      <c r="CM44" s="8"/>
      <c r="CN44" s="176">
        <v>0</v>
      </c>
      <c r="CO44" s="55" t="s">
        <v>85</v>
      </c>
      <c r="CP44"/>
      <c r="CQ44" s="88"/>
      <c r="CS44" s="57"/>
      <c r="CT44" s="8"/>
      <c r="CU44" s="8"/>
      <c r="CV44" s="176">
        <v>0</v>
      </c>
      <c r="CW44" s="55" t="s">
        <v>85</v>
      </c>
      <c r="CX44"/>
      <c r="CY44" s="88"/>
      <c r="CZ44"/>
      <c r="DG44" s="116" t="s">
        <v>85</v>
      </c>
      <c r="DH44" s="112"/>
      <c r="DI44" s="13">
        <f t="shared" si="118"/>
        <v>1</v>
      </c>
    </row>
    <row r="45" spans="2:125" ht="15.75" x14ac:dyDescent="0.25">
      <c r="D45" s="174">
        <v>0</v>
      </c>
      <c r="E45" s="55" t="s">
        <v>36</v>
      </c>
      <c r="F45"/>
      <c r="G45" s="88"/>
      <c r="I45" s="57"/>
      <c r="J45" s="8"/>
      <c r="K45" s="8"/>
      <c r="L45" s="176">
        <v>1</v>
      </c>
      <c r="M45" s="55" t="s">
        <v>36</v>
      </c>
      <c r="N45"/>
      <c r="O45" s="88"/>
      <c r="Q45" s="57"/>
      <c r="R45" s="8"/>
      <c r="S45" s="8"/>
      <c r="T45" s="174">
        <v>0</v>
      </c>
      <c r="U45" s="55" t="s">
        <v>36</v>
      </c>
      <c r="V45"/>
      <c r="W45" s="88"/>
      <c r="Y45" s="57"/>
      <c r="Z45" s="8"/>
      <c r="AA45" s="8"/>
      <c r="AB45" s="176">
        <v>1</v>
      </c>
      <c r="AC45" s="55" t="s">
        <v>36</v>
      </c>
      <c r="AD45"/>
      <c r="AE45" s="88"/>
      <c r="AG45" s="57"/>
      <c r="AH45" s="8"/>
      <c r="AI45" s="8"/>
      <c r="AJ45" s="176">
        <v>1</v>
      </c>
      <c r="AK45" s="55" t="s">
        <v>36</v>
      </c>
      <c r="AL45"/>
      <c r="AM45" s="88"/>
      <c r="AO45" s="57"/>
      <c r="AP45" s="8"/>
      <c r="AQ45" s="8"/>
      <c r="AR45" s="176">
        <v>0</v>
      </c>
      <c r="AS45" s="55" t="s">
        <v>36</v>
      </c>
      <c r="AT45" s="55" t="s">
        <v>36</v>
      </c>
      <c r="AU45" s="88"/>
      <c r="AW45" s="57"/>
      <c r="AX45" s="8"/>
      <c r="AY45" s="8"/>
      <c r="AZ45" s="176">
        <v>0</v>
      </c>
      <c r="BA45" s="55" t="s">
        <v>36</v>
      </c>
      <c r="BB45"/>
      <c r="BC45" s="88"/>
      <c r="BE45" s="57"/>
      <c r="BF45" s="8"/>
      <c r="BG45" s="8"/>
      <c r="BH45" s="176">
        <v>0</v>
      </c>
      <c r="BI45" s="55" t="s">
        <v>36</v>
      </c>
      <c r="BJ45"/>
      <c r="BK45" s="88"/>
      <c r="BM45" s="57"/>
      <c r="BN45" s="8"/>
      <c r="BO45" s="8"/>
      <c r="BP45" s="176">
        <v>0</v>
      </c>
      <c r="BQ45" s="55" t="s">
        <v>36</v>
      </c>
      <c r="BR45"/>
      <c r="BS45" s="88"/>
      <c r="BU45" s="57"/>
      <c r="BV45" s="8"/>
      <c r="BW45" s="8"/>
      <c r="BX45" s="176">
        <v>0</v>
      </c>
      <c r="BY45" s="55" t="s">
        <v>36</v>
      </c>
      <c r="BZ45"/>
      <c r="CA45" s="88"/>
      <c r="CC45" s="57"/>
      <c r="CD45" s="8"/>
      <c r="CE45" s="8"/>
      <c r="CF45" s="176">
        <v>0</v>
      </c>
      <c r="CG45" s="55" t="s">
        <v>36</v>
      </c>
      <c r="CH45"/>
      <c r="CI45" s="88"/>
      <c r="CK45" s="57"/>
      <c r="CL45" s="8"/>
      <c r="CM45" s="8"/>
      <c r="CN45" s="176">
        <v>0</v>
      </c>
      <c r="CO45" s="55" t="s">
        <v>36</v>
      </c>
      <c r="CP45"/>
      <c r="CQ45" s="88"/>
      <c r="CS45" s="57"/>
      <c r="CT45" s="8"/>
      <c r="CU45" s="8"/>
      <c r="CV45" s="176">
        <v>0</v>
      </c>
      <c r="CW45" s="55" t="s">
        <v>36</v>
      </c>
      <c r="CX45"/>
      <c r="CY45" s="88"/>
      <c r="CZ45"/>
      <c r="DG45" s="115" t="s">
        <v>36</v>
      </c>
      <c r="DH45" s="32"/>
      <c r="DI45" s="13">
        <f t="shared" si="118"/>
        <v>0</v>
      </c>
    </row>
    <row r="46" spans="2:125" ht="15.75" x14ac:dyDescent="0.25">
      <c r="D46" s="174">
        <v>1</v>
      </c>
      <c r="E46" s="55" t="s">
        <v>36</v>
      </c>
      <c r="F46"/>
      <c r="G46" s="88"/>
      <c r="I46" s="57"/>
      <c r="J46" s="8"/>
      <c r="K46" s="8"/>
      <c r="L46" s="176">
        <v>1</v>
      </c>
      <c r="M46" s="55" t="s">
        <v>36</v>
      </c>
      <c r="N46"/>
      <c r="O46" s="88"/>
      <c r="Q46" s="57"/>
      <c r="R46" s="8"/>
      <c r="S46" s="8"/>
      <c r="T46" s="174">
        <v>1</v>
      </c>
      <c r="U46" s="55" t="s">
        <v>36</v>
      </c>
      <c r="V46"/>
      <c r="W46" s="88"/>
      <c r="Y46" s="57"/>
      <c r="Z46" s="8"/>
      <c r="AA46" s="8"/>
      <c r="AB46" s="176">
        <v>1</v>
      </c>
      <c r="AC46" s="55" t="s">
        <v>36</v>
      </c>
      <c r="AD46"/>
      <c r="AE46" s="88"/>
      <c r="AG46" s="57"/>
      <c r="AH46" s="8"/>
      <c r="AI46" s="8"/>
      <c r="AJ46" s="176">
        <v>1</v>
      </c>
      <c r="AK46" s="55" t="s">
        <v>36</v>
      </c>
      <c r="AL46"/>
      <c r="AM46" s="88"/>
      <c r="AO46" s="57"/>
      <c r="AP46" s="8"/>
      <c r="AQ46" s="8"/>
      <c r="AR46" s="176">
        <v>1</v>
      </c>
      <c r="AS46" s="55" t="s">
        <v>36</v>
      </c>
      <c r="AT46" s="55" t="s">
        <v>36</v>
      </c>
      <c r="AU46" s="88"/>
      <c r="AW46" s="57"/>
      <c r="AX46" s="8"/>
      <c r="AY46" s="8"/>
      <c r="AZ46" s="176">
        <v>0</v>
      </c>
      <c r="BA46" s="55" t="s">
        <v>36</v>
      </c>
      <c r="BB46"/>
      <c r="BC46" s="88"/>
      <c r="BE46" s="57"/>
      <c r="BF46" s="8"/>
      <c r="BG46" s="8"/>
      <c r="BH46" s="176">
        <v>0</v>
      </c>
      <c r="BI46" s="55" t="s">
        <v>36</v>
      </c>
      <c r="BJ46"/>
      <c r="BK46" s="88"/>
      <c r="BM46" s="57"/>
      <c r="BN46" s="8"/>
      <c r="BO46" s="8"/>
      <c r="BP46" s="176">
        <v>0</v>
      </c>
      <c r="BQ46" s="55" t="s">
        <v>36</v>
      </c>
      <c r="BR46"/>
      <c r="BS46" s="88"/>
      <c r="BU46" s="57"/>
      <c r="BV46" s="8"/>
      <c r="BW46" s="8"/>
      <c r="BX46" s="176">
        <v>0</v>
      </c>
      <c r="BY46" s="55" t="s">
        <v>36</v>
      </c>
      <c r="BZ46"/>
      <c r="CA46" s="88"/>
      <c r="CC46" s="57"/>
      <c r="CD46" s="8"/>
      <c r="CE46" s="8"/>
      <c r="CF46" s="176">
        <v>0</v>
      </c>
      <c r="CG46" s="55" t="s">
        <v>36</v>
      </c>
      <c r="CH46"/>
      <c r="CI46" s="88"/>
      <c r="CK46" s="57"/>
      <c r="CL46" s="8"/>
      <c r="CM46" s="8"/>
      <c r="CN46" s="176">
        <v>0</v>
      </c>
      <c r="CO46" s="55" t="s">
        <v>36</v>
      </c>
      <c r="CP46"/>
      <c r="CQ46" s="88"/>
      <c r="CS46" s="57"/>
      <c r="CT46" s="8"/>
      <c r="CU46" s="8"/>
      <c r="CV46" s="176">
        <v>0</v>
      </c>
      <c r="CW46" s="55" t="s">
        <v>36</v>
      </c>
      <c r="CX46"/>
      <c r="CY46" s="88"/>
      <c r="CZ46"/>
      <c r="DG46" s="115" t="s">
        <v>36</v>
      </c>
      <c r="DH46" s="32"/>
      <c r="DI46" s="13">
        <f t="shared" si="118"/>
        <v>0</v>
      </c>
    </row>
    <row r="47" spans="2:125" x14ac:dyDescent="0.25">
      <c r="D47" s="174">
        <v>0</v>
      </c>
      <c r="E47" s="55"/>
      <c r="F47"/>
      <c r="G47" s="57">
        <f>SUM(G34:G46)</f>
        <v>30</v>
      </c>
      <c r="I47" s="57"/>
      <c r="J47" s="8"/>
      <c r="K47" s="8"/>
      <c r="L47" s="176">
        <v>0</v>
      </c>
      <c r="M47" s="55"/>
      <c r="N47"/>
      <c r="O47" s="57">
        <f>SUM(O34:O46)</f>
        <v>87</v>
      </c>
      <c r="Q47" s="57"/>
      <c r="R47" s="8"/>
      <c r="S47" s="8"/>
      <c r="T47" s="174">
        <v>0</v>
      </c>
      <c r="U47" s="55"/>
      <c r="V47"/>
      <c r="W47" s="57">
        <f>SUM(W34:W46)</f>
        <v>85</v>
      </c>
      <c r="Y47" s="57"/>
      <c r="Z47" s="8"/>
      <c r="AA47" s="8"/>
      <c r="AB47" s="176">
        <v>0</v>
      </c>
      <c r="AC47" s="55"/>
      <c r="AD47"/>
      <c r="AE47" s="57">
        <f>SUM(AE34:AE46)</f>
        <v>186</v>
      </c>
      <c r="AG47" s="57"/>
      <c r="AH47" s="8"/>
      <c r="AI47" s="8"/>
      <c r="AJ47" s="176">
        <v>0</v>
      </c>
      <c r="AK47" s="55"/>
      <c r="AL47"/>
      <c r="AM47" s="57">
        <f>SUM(AM34:AM46)</f>
        <v>0</v>
      </c>
      <c r="AO47" s="57"/>
      <c r="AP47" s="8"/>
      <c r="AQ47" s="8"/>
      <c r="AR47" s="176">
        <v>0</v>
      </c>
      <c r="AS47" s="55"/>
      <c r="AT47"/>
      <c r="AU47" s="57">
        <f>SUM(AU34:AU46)</f>
        <v>91</v>
      </c>
      <c r="AW47" s="57"/>
      <c r="AX47" s="8"/>
      <c r="AY47" s="8"/>
      <c r="AZ47" s="176">
        <v>0</v>
      </c>
      <c r="BA47" s="55"/>
      <c r="BB47"/>
      <c r="BC47" s="57">
        <f>SUM(BC34:BC46)</f>
        <v>0</v>
      </c>
      <c r="BE47" s="57"/>
      <c r="BF47" s="8"/>
      <c r="BG47" s="8"/>
      <c r="BH47" s="176">
        <v>0</v>
      </c>
      <c r="BI47" s="55"/>
      <c r="BJ47"/>
      <c r="BK47" s="57">
        <f>SUM(BK34:BK46)</f>
        <v>0</v>
      </c>
      <c r="BM47" s="57"/>
      <c r="BN47" s="8"/>
      <c r="BO47" s="8"/>
      <c r="BP47" s="176">
        <v>0</v>
      </c>
      <c r="BQ47" s="55"/>
      <c r="BR47"/>
      <c r="BS47" s="57">
        <f>SUM(BS34:BS46)</f>
        <v>0</v>
      </c>
      <c r="BU47" s="57"/>
      <c r="BV47" s="8"/>
      <c r="BW47" s="8"/>
      <c r="BX47" s="176">
        <v>0</v>
      </c>
      <c r="BY47" s="55"/>
      <c r="BZ47"/>
      <c r="CA47" s="57">
        <f>SUM(CA34:CA46)</f>
        <v>0</v>
      </c>
      <c r="CC47" s="57"/>
      <c r="CD47" s="8"/>
      <c r="CE47" s="8"/>
      <c r="CF47" s="176">
        <v>0</v>
      </c>
      <c r="CG47" s="55"/>
      <c r="CH47"/>
      <c r="CI47" s="57">
        <f>SUM(CI34:CI46)</f>
        <v>0</v>
      </c>
      <c r="CK47" s="57"/>
      <c r="CL47" s="8"/>
      <c r="CM47" s="8"/>
      <c r="CN47" s="176">
        <v>0</v>
      </c>
      <c r="CO47" s="55"/>
      <c r="CP47"/>
      <c r="CQ47" s="57">
        <f>SUM(CQ34:CQ46)</f>
        <v>0</v>
      </c>
      <c r="CS47" s="57"/>
      <c r="CT47" s="8"/>
      <c r="CU47" s="8"/>
      <c r="CV47" s="176">
        <v>0</v>
      </c>
      <c r="CW47" s="55"/>
      <c r="CX47"/>
      <c r="CY47" s="57">
        <f>SUM(CY34:CY46)</f>
        <v>0</v>
      </c>
      <c r="CZ47"/>
      <c r="DI47" s="33">
        <f>SUM(DI34:DI46)</f>
        <v>479</v>
      </c>
    </row>
    <row r="48" spans="2:125" x14ac:dyDescent="0.25">
      <c r="D48" s="174">
        <v>0</v>
      </c>
      <c r="L48" s="174">
        <v>1</v>
      </c>
      <c r="T48" s="174">
        <v>0</v>
      </c>
      <c r="AB48" s="174">
        <v>1</v>
      </c>
      <c r="AJ48" s="174">
        <v>1</v>
      </c>
      <c r="AR48" s="174">
        <v>1</v>
      </c>
      <c r="AZ48" s="174">
        <v>0</v>
      </c>
      <c r="BH48" s="174">
        <v>0</v>
      </c>
      <c r="BP48" s="174">
        <v>0</v>
      </c>
      <c r="BX48" s="174">
        <v>0</v>
      </c>
      <c r="CF48" s="174">
        <v>0</v>
      </c>
      <c r="CN48" s="174">
        <v>0</v>
      </c>
      <c r="CV48" s="174">
        <v>0</v>
      </c>
    </row>
    <row r="49" spans="4:100" x14ac:dyDescent="0.25">
      <c r="D49" s="174">
        <v>1</v>
      </c>
      <c r="L49" s="174">
        <v>1</v>
      </c>
      <c r="T49" s="174">
        <v>1</v>
      </c>
      <c r="AB49" s="174">
        <v>1</v>
      </c>
      <c r="AJ49" s="174">
        <v>0</v>
      </c>
      <c r="AR49" s="174">
        <v>1</v>
      </c>
      <c r="AZ49" s="174">
        <v>0</v>
      </c>
      <c r="BH49" s="174">
        <v>0</v>
      </c>
      <c r="BP49" s="174">
        <v>0</v>
      </c>
      <c r="BX49" s="174">
        <v>0</v>
      </c>
      <c r="CF49" s="174">
        <v>0</v>
      </c>
      <c r="CN49" s="174">
        <v>0</v>
      </c>
      <c r="CV49" s="174">
        <v>0</v>
      </c>
    </row>
    <row r="50" spans="4:100" x14ac:dyDescent="0.25">
      <c r="D50" s="174">
        <v>1</v>
      </c>
      <c r="L50" s="174">
        <v>1</v>
      </c>
      <c r="T50" s="174">
        <v>1</v>
      </c>
      <c r="AB50" s="174">
        <v>1</v>
      </c>
      <c r="AJ50" s="174">
        <v>1</v>
      </c>
      <c r="AR50" s="174">
        <v>1</v>
      </c>
      <c r="AZ50" s="174">
        <v>0</v>
      </c>
      <c r="BH50" s="174">
        <v>0</v>
      </c>
      <c r="BP50" s="174">
        <v>0</v>
      </c>
      <c r="BX50" s="174">
        <v>0</v>
      </c>
      <c r="CF50" s="174">
        <v>0</v>
      </c>
      <c r="CN50" s="174">
        <v>0</v>
      </c>
      <c r="CV50" s="174">
        <v>0</v>
      </c>
    </row>
    <row r="51" spans="4:100" x14ac:dyDescent="0.25">
      <c r="D51" s="174">
        <v>1</v>
      </c>
      <c r="L51" s="174">
        <v>1</v>
      </c>
      <c r="T51" s="174">
        <v>1</v>
      </c>
      <c r="AB51" s="174">
        <v>1</v>
      </c>
      <c r="AJ51" s="174">
        <v>1</v>
      </c>
      <c r="AR51" s="174">
        <v>1</v>
      </c>
      <c r="AZ51" s="174">
        <v>0</v>
      </c>
      <c r="BH51" s="174">
        <v>0</v>
      </c>
      <c r="BP51" s="174">
        <v>0</v>
      </c>
      <c r="BX51" s="174">
        <v>0</v>
      </c>
      <c r="CF51" s="174">
        <v>0</v>
      </c>
      <c r="CN51" s="174">
        <v>0</v>
      </c>
      <c r="CV51" s="174">
        <v>0</v>
      </c>
    </row>
    <row r="52" spans="4:100" x14ac:dyDescent="0.25">
      <c r="D52" s="174">
        <v>1</v>
      </c>
      <c r="L52" s="174">
        <v>1</v>
      </c>
      <c r="T52" s="174">
        <v>1</v>
      </c>
      <c r="AB52" s="174">
        <v>1</v>
      </c>
      <c r="AJ52" s="174">
        <v>1</v>
      </c>
      <c r="AR52" s="174">
        <v>1</v>
      </c>
      <c r="AZ52" s="174">
        <v>0</v>
      </c>
      <c r="BH52" s="174">
        <v>0</v>
      </c>
      <c r="BP52" s="174">
        <v>0</v>
      </c>
      <c r="BX52" s="174">
        <v>0</v>
      </c>
      <c r="CF52" s="174">
        <v>0</v>
      </c>
      <c r="CN52" s="174">
        <v>0</v>
      </c>
      <c r="CV52" s="174">
        <v>0</v>
      </c>
    </row>
    <row r="53" spans="4:100" x14ac:dyDescent="0.25">
      <c r="D53" s="174">
        <v>1</v>
      </c>
      <c r="L53" s="174">
        <v>1</v>
      </c>
      <c r="T53" s="174">
        <v>1</v>
      </c>
      <c r="AB53" s="174">
        <v>1</v>
      </c>
      <c r="AJ53" s="174">
        <v>1</v>
      </c>
      <c r="AR53" s="174">
        <v>1</v>
      </c>
      <c r="AZ53" s="174">
        <v>0</v>
      </c>
      <c r="BH53" s="174">
        <v>0</v>
      </c>
      <c r="BP53" s="174">
        <v>0</v>
      </c>
      <c r="BX53" s="174">
        <v>0</v>
      </c>
      <c r="CF53" s="174">
        <v>0</v>
      </c>
      <c r="CN53" s="174">
        <v>0</v>
      </c>
      <c r="CV53" s="174">
        <v>0</v>
      </c>
    </row>
    <row r="54" spans="4:100" x14ac:dyDescent="0.25">
      <c r="D54" s="174">
        <v>1</v>
      </c>
      <c r="L54" s="174">
        <v>1</v>
      </c>
      <c r="T54" s="174">
        <v>1</v>
      </c>
      <c r="AB54" s="174">
        <v>1</v>
      </c>
      <c r="AJ54" s="174">
        <v>1</v>
      </c>
      <c r="AR54" s="174">
        <v>1</v>
      </c>
      <c r="AZ54" s="174">
        <v>0</v>
      </c>
      <c r="BH54" s="174">
        <v>0</v>
      </c>
      <c r="BP54" s="174">
        <v>0</v>
      </c>
      <c r="BX54" s="174">
        <v>0</v>
      </c>
      <c r="CF54" s="174">
        <v>0</v>
      </c>
      <c r="CN54" s="174">
        <v>0</v>
      </c>
      <c r="CV54" s="174">
        <v>0</v>
      </c>
    </row>
    <row r="55" spans="4:100" x14ac:dyDescent="0.25">
      <c r="D55" s="174">
        <v>1</v>
      </c>
      <c r="L55" s="174">
        <v>1</v>
      </c>
      <c r="T55" s="174">
        <v>1</v>
      </c>
      <c r="AB55" s="174">
        <v>1</v>
      </c>
      <c r="AJ55" s="174">
        <v>1</v>
      </c>
      <c r="AR55" s="174">
        <v>1</v>
      </c>
      <c r="AZ55" s="174">
        <v>0</v>
      </c>
      <c r="BH55" s="174">
        <v>0</v>
      </c>
      <c r="BP55" s="174">
        <v>0</v>
      </c>
      <c r="BX55" s="174">
        <v>0</v>
      </c>
      <c r="CF55" s="174">
        <v>0</v>
      </c>
      <c r="CN55" s="174">
        <v>0</v>
      </c>
      <c r="CV55" s="174">
        <v>0</v>
      </c>
    </row>
    <row r="56" spans="4:100" x14ac:dyDescent="0.25">
      <c r="D56" s="174">
        <v>0</v>
      </c>
      <c r="L56" s="174">
        <v>0</v>
      </c>
      <c r="T56" s="174">
        <v>0</v>
      </c>
      <c r="AB56" s="174">
        <v>0</v>
      </c>
      <c r="AJ56" s="174">
        <v>0</v>
      </c>
      <c r="AR56" s="174">
        <v>0</v>
      </c>
      <c r="AZ56" s="174">
        <v>0</v>
      </c>
      <c r="BH56" s="174">
        <v>0</v>
      </c>
      <c r="BP56" s="174">
        <v>0</v>
      </c>
      <c r="BX56" s="174">
        <v>0</v>
      </c>
      <c r="CF56" s="174">
        <v>0</v>
      </c>
      <c r="CN56" s="174">
        <v>0</v>
      </c>
      <c r="CV56" s="174">
        <v>0</v>
      </c>
    </row>
    <row r="57" spans="4:100" x14ac:dyDescent="0.25">
      <c r="D57" s="174">
        <v>0</v>
      </c>
      <c r="L57" s="174">
        <v>0</v>
      </c>
      <c r="T57" s="174">
        <v>0</v>
      </c>
      <c r="AB57" s="174">
        <v>0</v>
      </c>
      <c r="AJ57" s="174">
        <v>0</v>
      </c>
      <c r="AR57" s="174">
        <v>0</v>
      </c>
      <c r="AZ57" s="174">
        <v>0</v>
      </c>
      <c r="BH57" s="174">
        <v>0</v>
      </c>
      <c r="BP57" s="174">
        <v>0</v>
      </c>
      <c r="BX57" s="174">
        <v>0</v>
      </c>
      <c r="CF57" s="174">
        <v>0</v>
      </c>
      <c r="CN57" s="174">
        <v>0</v>
      </c>
      <c r="CV57" s="174">
        <v>0</v>
      </c>
    </row>
    <row r="58" spans="4:100" x14ac:dyDescent="0.25">
      <c r="D58" s="174">
        <v>0</v>
      </c>
      <c r="L58" s="174">
        <v>0</v>
      </c>
      <c r="T58" s="174">
        <v>0</v>
      </c>
      <c r="AB58" s="174">
        <v>0</v>
      </c>
      <c r="AJ58" s="174">
        <v>0</v>
      </c>
      <c r="AR58" s="174">
        <v>0</v>
      </c>
      <c r="AZ58" s="174">
        <v>0</v>
      </c>
      <c r="BH58" s="174">
        <v>0</v>
      </c>
      <c r="BP58" s="174">
        <v>0</v>
      </c>
      <c r="BX58" s="174">
        <v>0</v>
      </c>
      <c r="CF58" s="174">
        <v>0</v>
      </c>
      <c r="CN58" s="174">
        <v>0</v>
      </c>
      <c r="CV58" s="174">
        <v>0</v>
      </c>
    </row>
    <row r="59" spans="4:100" x14ac:dyDescent="0.25">
      <c r="D59" s="174">
        <v>0</v>
      </c>
      <c r="L59" s="174">
        <v>0</v>
      </c>
      <c r="T59" s="174">
        <v>0</v>
      </c>
      <c r="AB59" s="174">
        <v>0</v>
      </c>
      <c r="AJ59" s="174">
        <v>0</v>
      </c>
      <c r="AR59" s="174">
        <v>0</v>
      </c>
      <c r="AZ59" s="174">
        <v>0</v>
      </c>
      <c r="BH59" s="174">
        <v>0</v>
      </c>
      <c r="BP59" s="174">
        <v>0</v>
      </c>
      <c r="BX59" s="174">
        <v>0</v>
      </c>
      <c r="CF59" s="174">
        <v>0</v>
      </c>
      <c r="CN59" s="174">
        <v>0</v>
      </c>
      <c r="CV59" s="174">
        <v>0</v>
      </c>
    </row>
    <row r="60" spans="4:100" x14ac:dyDescent="0.25">
      <c r="D60" s="174">
        <v>0</v>
      </c>
      <c r="L60" s="174">
        <v>0</v>
      </c>
      <c r="T60" s="174">
        <v>0</v>
      </c>
      <c r="AB60" s="174">
        <v>0</v>
      </c>
      <c r="AJ60" s="174">
        <v>0</v>
      </c>
      <c r="AR60" s="174">
        <v>0</v>
      </c>
      <c r="AZ60" s="174">
        <v>0</v>
      </c>
      <c r="BH60" s="174">
        <v>0</v>
      </c>
      <c r="BP60" s="174">
        <v>0</v>
      </c>
      <c r="BX60" s="174">
        <v>0</v>
      </c>
      <c r="CF60" s="174">
        <v>0</v>
      </c>
      <c r="CN60" s="174">
        <v>0</v>
      </c>
      <c r="CV60" s="174">
        <v>0</v>
      </c>
    </row>
    <row r="61" spans="4:100" x14ac:dyDescent="0.25">
      <c r="D61" s="174">
        <v>0</v>
      </c>
      <c r="L61" s="174">
        <v>0</v>
      </c>
      <c r="T61" s="174">
        <v>0</v>
      </c>
      <c r="AB61" s="174">
        <v>0</v>
      </c>
      <c r="AJ61" s="174">
        <v>0</v>
      </c>
      <c r="AR61" s="174">
        <v>0</v>
      </c>
      <c r="AZ61" s="174">
        <v>0</v>
      </c>
      <c r="BH61" s="174">
        <v>0</v>
      </c>
      <c r="BP61" s="174">
        <v>0</v>
      </c>
      <c r="BX61" s="174">
        <v>0</v>
      </c>
      <c r="CF61" s="174">
        <v>0</v>
      </c>
      <c r="CN61" s="174">
        <v>0</v>
      </c>
      <c r="CV61" s="174">
        <v>0</v>
      </c>
    </row>
    <row r="62" spans="4:100" x14ac:dyDescent="0.25">
      <c r="D62" s="174">
        <v>0</v>
      </c>
      <c r="L62" s="174">
        <v>0</v>
      </c>
      <c r="T62" s="174">
        <v>0</v>
      </c>
      <c r="AB62" s="174">
        <v>0</v>
      </c>
      <c r="AJ62" s="174">
        <v>0</v>
      </c>
      <c r="AR62" s="174">
        <v>0</v>
      </c>
      <c r="AZ62" s="174">
        <v>0</v>
      </c>
      <c r="BH62" s="174">
        <v>0</v>
      </c>
      <c r="BP62" s="174">
        <v>0</v>
      </c>
      <c r="BX62" s="174">
        <v>0</v>
      </c>
      <c r="CF62" s="174">
        <v>0</v>
      </c>
      <c r="CN62" s="174">
        <v>0</v>
      </c>
      <c r="CV62" s="174">
        <v>0</v>
      </c>
    </row>
  </sheetData>
  <sheetProtection sheet="1" selectLockedCells="1"/>
  <sortState xmlns:xlrd2="http://schemas.microsoft.com/office/spreadsheetml/2017/richdata2" ref="B4:B32">
    <sortCondition ref="B4:B32"/>
  </sortState>
  <conditionalFormatting sqref="EL4:EL32">
    <cfRule type="top10" dxfId="43" priority="45" rank="1"/>
    <cfRule type="top10" dxfId="42" priority="46" bottom="1" rank="1"/>
  </conditionalFormatting>
  <conditionalFormatting sqref="FB4:FB32">
    <cfRule type="top10" dxfId="41" priority="43" rank="1"/>
    <cfRule type="top10" dxfId="40" priority="44" bottom="1" rank="1"/>
  </conditionalFormatting>
  <conditionalFormatting sqref="DW4:EI4">
    <cfRule type="top10" dxfId="39" priority="40" rank="1"/>
  </conditionalFormatting>
  <conditionalFormatting sqref="DW5:EI5">
    <cfRule type="top10" dxfId="38" priority="39" rank="1"/>
  </conditionalFormatting>
  <conditionalFormatting sqref="DW6:EI6">
    <cfRule type="top10" dxfId="37" priority="38" rank="1"/>
  </conditionalFormatting>
  <conditionalFormatting sqref="DW7:EI7">
    <cfRule type="top10" dxfId="36" priority="37" rank="1"/>
  </conditionalFormatting>
  <conditionalFormatting sqref="DW8:EI8">
    <cfRule type="top10" dxfId="35" priority="36" rank="1"/>
  </conditionalFormatting>
  <conditionalFormatting sqref="DW9:EI9">
    <cfRule type="top10" dxfId="34" priority="35" rank="1"/>
  </conditionalFormatting>
  <conditionalFormatting sqref="DW10:EI10">
    <cfRule type="top10" dxfId="33" priority="34" rank="1"/>
  </conditionalFormatting>
  <conditionalFormatting sqref="DW11:EI11">
    <cfRule type="top10" dxfId="32" priority="33" rank="1"/>
  </conditionalFormatting>
  <conditionalFormatting sqref="DW12:EI12">
    <cfRule type="top10" dxfId="31" priority="32" rank="1"/>
  </conditionalFormatting>
  <conditionalFormatting sqref="DW13:EI13">
    <cfRule type="top10" dxfId="30" priority="31" rank="1"/>
  </conditionalFormatting>
  <conditionalFormatting sqref="DW14:EI14">
    <cfRule type="top10" dxfId="29" priority="30" rank="1"/>
  </conditionalFormatting>
  <conditionalFormatting sqref="DW15:EI15">
    <cfRule type="top10" dxfId="28" priority="29" rank="1"/>
  </conditionalFormatting>
  <conditionalFormatting sqref="DW16:EI16">
    <cfRule type="top10" dxfId="27" priority="28" rank="1"/>
  </conditionalFormatting>
  <conditionalFormatting sqref="DW17:EI17">
    <cfRule type="top10" dxfId="26" priority="27" rank="1"/>
  </conditionalFormatting>
  <conditionalFormatting sqref="DW18:EI18">
    <cfRule type="top10" dxfId="25" priority="26" rank="1"/>
  </conditionalFormatting>
  <conditionalFormatting sqref="DW19:EI19">
    <cfRule type="top10" dxfId="24" priority="25" rank="1"/>
  </conditionalFormatting>
  <conditionalFormatting sqref="DW20:EI20">
    <cfRule type="top10" dxfId="23" priority="24" rank="1"/>
  </conditionalFormatting>
  <conditionalFormatting sqref="DW21:EI21">
    <cfRule type="top10" dxfId="22" priority="23" rank="1"/>
  </conditionalFormatting>
  <conditionalFormatting sqref="DW22:EI22">
    <cfRule type="top10" dxfId="21" priority="22" rank="1"/>
  </conditionalFormatting>
  <conditionalFormatting sqref="DW23:EI23">
    <cfRule type="top10" dxfId="20" priority="21" rank="1"/>
  </conditionalFormatting>
  <conditionalFormatting sqref="DW24:EI24">
    <cfRule type="top10" dxfId="19" priority="20" rank="1"/>
  </conditionalFormatting>
  <conditionalFormatting sqref="DW25:EI25">
    <cfRule type="top10" dxfId="18" priority="19" rank="1"/>
  </conditionalFormatting>
  <conditionalFormatting sqref="DW26:EI26">
    <cfRule type="top10" dxfId="17" priority="18" rank="1"/>
  </conditionalFormatting>
  <conditionalFormatting sqref="DW27:EI27">
    <cfRule type="top10" dxfId="16" priority="17" rank="1"/>
  </conditionalFormatting>
  <conditionalFormatting sqref="DW28:EI28">
    <cfRule type="top10" dxfId="15" priority="16" rank="1"/>
  </conditionalFormatting>
  <conditionalFormatting sqref="DW29:EI29">
    <cfRule type="top10" dxfId="14" priority="15" rank="1"/>
  </conditionalFormatting>
  <conditionalFormatting sqref="DW30:EI30">
    <cfRule type="top10" dxfId="13" priority="14" rank="1"/>
  </conditionalFormatting>
  <conditionalFormatting sqref="DW31:EI31">
    <cfRule type="top10" dxfId="12" priority="13" rank="1"/>
  </conditionalFormatting>
  <conditionalFormatting sqref="DW32:EI32">
    <cfRule type="top10" dxfId="11" priority="12" rank="1"/>
  </conditionalFormatting>
  <conditionalFormatting sqref="I4:J4 J5:J29 I5:I32">
    <cfRule type="top10" dxfId="10" priority="9" bottom="1" rank="1"/>
  </conditionalFormatting>
  <conditionalFormatting sqref="Z4:Z29 Y4:Y32">
    <cfRule type="top10" dxfId="9" priority="8" bottom="1" rank="1"/>
  </conditionalFormatting>
  <conditionalFormatting sqref="R4:R29 Q4:Q32">
    <cfRule type="top10" dxfId="8" priority="10" bottom="1" rank="1"/>
  </conditionalFormatting>
  <conditionalFormatting sqref="BU4:BV32 CC4:CD32 CK4:CL32">
    <cfRule type="top10" dxfId="7" priority="7" bottom="1" rank="1"/>
  </conditionalFormatting>
  <conditionalFormatting sqref="CS4:CT32">
    <cfRule type="top10" dxfId="6" priority="6" bottom="1" rank="1"/>
  </conditionalFormatting>
  <conditionalFormatting sqref="AW4:AX4 AX5:AX29 AW5:AW32">
    <cfRule type="top10" dxfId="5" priority="3" bottom="1" rank="1"/>
  </conditionalFormatting>
  <conditionalFormatting sqref="BM4:BN4 BE4:BF4 BF5:BF29 BN5:BN29 BE5:BE32 BM5:BM32">
    <cfRule type="top10" dxfId="4" priority="2" bottom="1" rank="1"/>
  </conditionalFormatting>
  <conditionalFormatting sqref="AH4:AH29 AG4:AG32">
    <cfRule type="top10" dxfId="3" priority="4" bottom="1" rank="1"/>
  </conditionalFormatting>
  <conditionalFormatting sqref="AP4:AP29 AO4:AO32">
    <cfRule type="top10" dxfId="2" priority="5" bottom="1" rank="1"/>
  </conditionalFormatting>
  <conditionalFormatting sqref="DB4:DB32">
    <cfRule type="top10" dxfId="1" priority="1" bottom="1" rank="1"/>
  </conditionalFormatting>
  <pageMargins left="0.7" right="0.7" top="0.75" bottom="0.75" header="0.3" footer="0.3"/>
  <pageSetup paperSize="9"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D9A3E-9D6D-458A-8A51-C214B1884B27}">
  <dimension ref="A1:AC62"/>
  <sheetViews>
    <sheetView tabSelected="1" workbookViewId="0">
      <selection activeCell="C4" sqref="C4"/>
    </sheetView>
  </sheetViews>
  <sheetFormatPr defaultRowHeight="15" x14ac:dyDescent="0.25"/>
  <cols>
    <col min="1" max="1" width="3" customWidth="1"/>
    <col min="2" max="2" width="18.5703125" style="55" customWidth="1"/>
    <col min="3" max="3" width="7.5703125" style="55" customWidth="1"/>
    <col min="4" max="4" width="4" style="55" customWidth="1"/>
    <col min="5" max="5" width="8.140625" customWidth="1"/>
    <col min="6" max="6" width="7.7109375" style="55" customWidth="1"/>
    <col min="7" max="7" width="8.140625" customWidth="1"/>
    <col min="8" max="8" width="8.28515625" style="55" customWidth="1"/>
    <col min="9" max="9" width="7.140625" customWidth="1"/>
    <col min="10" max="10" width="9.5703125" customWidth="1"/>
    <col min="11" max="11" width="3.5703125" customWidth="1"/>
    <col min="12" max="12" width="17.28515625" customWidth="1"/>
    <col min="16" max="17" width="14.7109375" hidden="1" customWidth="1"/>
    <col min="18" max="19" width="9.140625" hidden="1" customWidth="1"/>
    <col min="20" max="20" width="26.5703125" hidden="1" customWidth="1"/>
    <col min="21" max="26" width="9.140625" hidden="1" customWidth="1"/>
    <col min="27" max="27" width="19.42578125" hidden="1" customWidth="1"/>
    <col min="28" max="29" width="9.140625" hidden="1" customWidth="1"/>
    <col min="30" max="45" width="9.140625" customWidth="1"/>
  </cols>
  <sheetData>
    <row r="1" spans="1:28" s="55" customFormat="1" x14ac:dyDescent="0.25">
      <c r="B1" s="57"/>
    </row>
    <row r="2" spans="1:28" s="55" customFormat="1" x14ac:dyDescent="0.25">
      <c r="B2" s="57"/>
      <c r="C2" s="105"/>
      <c r="D2" s="105"/>
      <c r="E2" s="105"/>
      <c r="F2" s="105"/>
      <c r="G2" s="105"/>
      <c r="H2" s="64" t="s">
        <v>37</v>
      </c>
      <c r="I2" s="105"/>
      <c r="T2" s="121"/>
    </row>
    <row r="3" spans="1:28" s="55" customFormat="1" ht="24.75" customHeight="1" x14ac:dyDescent="0.25">
      <c r="B3" s="106"/>
      <c r="C3" s="64" t="s">
        <v>23</v>
      </c>
      <c r="D3" s="64" t="s">
        <v>21</v>
      </c>
      <c r="E3" s="64" t="s">
        <v>24</v>
      </c>
      <c r="F3" s="64" t="s">
        <v>22</v>
      </c>
      <c r="G3" s="107" t="s">
        <v>24</v>
      </c>
      <c r="H3" s="70" t="s">
        <v>24</v>
      </c>
      <c r="I3" s="74" t="s">
        <v>25</v>
      </c>
      <c r="M3" s="124" t="s">
        <v>24</v>
      </c>
      <c r="N3" s="124" t="s">
        <v>21</v>
      </c>
      <c r="O3" s="124" t="s">
        <v>22</v>
      </c>
      <c r="T3" s="121"/>
      <c r="U3" s="68" t="s">
        <v>24</v>
      </c>
      <c r="V3" s="68" t="s">
        <v>21</v>
      </c>
      <c r="W3" s="68" t="s">
        <v>22</v>
      </c>
      <c r="AA3" s="55" t="s">
        <v>94</v>
      </c>
    </row>
    <row r="4" spans="1:28" ht="15.75" x14ac:dyDescent="0.25">
      <c r="A4" s="183">
        <v>1</v>
      </c>
      <c r="B4" s="185" t="str">
        <f>'DMV per. 1'!B4</f>
        <v>Casper Geerlings</v>
      </c>
      <c r="C4" s="213">
        <v>11</v>
      </c>
      <c r="D4" s="189">
        <v>4</v>
      </c>
      <c r="E4" s="25">
        <f t="shared" ref="E4:E24" si="0">_xlfn.IFNA(RANK(D4,$D$4:$D$32,0),0)</f>
        <v>12</v>
      </c>
      <c r="F4" s="189">
        <v>3720</v>
      </c>
      <c r="G4" s="25">
        <f t="shared" ref="G4:G24" si="1">_xlfn.IFNA(RANK(F4,$F$4:$F$32,0),0)</f>
        <v>6</v>
      </c>
      <c r="H4" s="68">
        <f>IF(E4+G4=0,0,SUM(E4+G4))</f>
        <v>18</v>
      </c>
      <c r="I4" s="1">
        <f>RANK(H4,$H$4:$H$32,1)</f>
        <v>9</v>
      </c>
      <c r="K4" s="12">
        <v>1</v>
      </c>
      <c r="L4" s="27" t="str" cm="1">
        <f t="array" ref="L4:Q32">_xlfn._xlws.SORT(T4:Y32,5,-1)</f>
        <v>Frans Peeters</v>
      </c>
      <c r="M4" s="12">
        <v>3</v>
      </c>
      <c r="N4" s="12">
        <v>11</v>
      </c>
      <c r="O4" s="12">
        <v>7920</v>
      </c>
      <c r="P4" s="15">
        <v>-2999989</v>
      </c>
      <c r="Q4" s="15">
        <v>-89992080</v>
      </c>
      <c r="S4" s="1">
        <v>1</v>
      </c>
      <c r="T4" s="122" t="str">
        <f>'DMV per. 1'!B4</f>
        <v>Casper Geerlings</v>
      </c>
      <c r="U4" s="1">
        <f t="shared" ref="U4:U32" si="2">H4</f>
        <v>18</v>
      </c>
      <c r="V4" s="1">
        <f t="shared" ref="V4:V32" si="3">D4</f>
        <v>4</v>
      </c>
      <c r="W4" s="1">
        <f t="shared" ref="W4:W32" si="4">F4</f>
        <v>3720</v>
      </c>
      <c r="X4" s="1">
        <f>U4*-1000000+V4</f>
        <v>-17999996</v>
      </c>
      <c r="Y4" s="1">
        <f>U4*-30000000+W4</f>
        <v>-539996280</v>
      </c>
      <c r="AA4" s="2" t="str">
        <f>'DMV per. 1'!B4</f>
        <v>Casper Geerlings</v>
      </c>
      <c r="AB4" s="2">
        <f>IF(C4&gt;=1,1,0)</f>
        <v>1</v>
      </c>
    </row>
    <row r="5" spans="1:28" ht="15.75" x14ac:dyDescent="0.25">
      <c r="A5" s="183">
        <v>2</v>
      </c>
      <c r="B5" s="185" t="str">
        <f>'DMV per. 1'!B5</f>
        <v>Chrit Houwers</v>
      </c>
      <c r="C5" s="213"/>
      <c r="D5" s="189"/>
      <c r="E5" s="25">
        <v>15</v>
      </c>
      <c r="F5" s="189"/>
      <c r="G5" s="25">
        <v>15</v>
      </c>
      <c r="H5" s="68">
        <f t="shared" ref="H5:H32" si="5">IF(E5+G5=0,0,SUM(E5+G5))</f>
        <v>30</v>
      </c>
      <c r="I5" s="1">
        <f t="shared" ref="I5:I32" si="6">RANK(H5,$H$4:$H$32,1)</f>
        <v>15</v>
      </c>
      <c r="K5" s="12">
        <v>2</v>
      </c>
      <c r="L5" s="27" t="str">
        <v>Sjra Janssen</v>
      </c>
      <c r="M5" s="12">
        <v>4</v>
      </c>
      <c r="N5" s="12">
        <v>12</v>
      </c>
      <c r="O5" s="12">
        <v>5880</v>
      </c>
      <c r="P5" s="15">
        <v>-3999988</v>
      </c>
      <c r="Q5" s="15">
        <v>-119994120</v>
      </c>
      <c r="S5" s="1">
        <v>2</v>
      </c>
      <c r="T5" s="122" t="str">
        <f>'DMV per. 1'!B5</f>
        <v>Chrit Houwers</v>
      </c>
      <c r="U5" s="1">
        <f t="shared" si="2"/>
        <v>30</v>
      </c>
      <c r="V5" s="1">
        <f t="shared" si="3"/>
        <v>0</v>
      </c>
      <c r="W5" s="1">
        <f t="shared" si="4"/>
        <v>0</v>
      </c>
      <c r="X5" s="1">
        <f t="shared" ref="X5:X32" si="7">U5*-1000000+V5</f>
        <v>-30000000</v>
      </c>
      <c r="Y5" s="1">
        <f t="shared" ref="Y5:Y32" si="8">U5*-30000000+W5</f>
        <v>-900000000</v>
      </c>
      <c r="AA5" s="2" t="str">
        <f>'DMV per. 1'!B5</f>
        <v>Chrit Houwers</v>
      </c>
      <c r="AB5" s="2">
        <f t="shared" ref="AB5:AB32" si="9">IF(C5&gt;=1,1,0)</f>
        <v>0</v>
      </c>
    </row>
    <row r="6" spans="1:28" ht="15.75" x14ac:dyDescent="0.25">
      <c r="A6" s="183">
        <v>3</v>
      </c>
      <c r="B6" s="185" t="str">
        <f>'DMV per. 1'!B6</f>
        <v>Frans Peeters</v>
      </c>
      <c r="C6" s="213">
        <v>1</v>
      </c>
      <c r="D6" s="189">
        <v>11</v>
      </c>
      <c r="E6" s="25">
        <f t="shared" si="0"/>
        <v>2</v>
      </c>
      <c r="F6" s="189">
        <v>7920</v>
      </c>
      <c r="G6" s="25">
        <f t="shared" si="1"/>
        <v>1</v>
      </c>
      <c r="H6" s="68">
        <f t="shared" si="5"/>
        <v>3</v>
      </c>
      <c r="I6" s="1">
        <f t="shared" si="6"/>
        <v>1</v>
      </c>
      <c r="K6" s="12">
        <v>3</v>
      </c>
      <c r="L6" s="27" t="str">
        <v>Gé Schoolmeester</v>
      </c>
      <c r="M6" s="12">
        <v>8</v>
      </c>
      <c r="N6" s="12">
        <v>8</v>
      </c>
      <c r="O6" s="12">
        <v>6260</v>
      </c>
      <c r="P6" s="15">
        <v>-7999992</v>
      </c>
      <c r="Q6" s="15">
        <v>-239993740</v>
      </c>
      <c r="S6" s="1">
        <v>3</v>
      </c>
      <c r="T6" s="122" t="str">
        <f>'DMV per. 1'!B6</f>
        <v>Frans Peeters</v>
      </c>
      <c r="U6" s="1">
        <f t="shared" si="2"/>
        <v>3</v>
      </c>
      <c r="V6" s="1">
        <f t="shared" si="3"/>
        <v>11</v>
      </c>
      <c r="W6" s="1">
        <f t="shared" si="4"/>
        <v>7920</v>
      </c>
      <c r="X6" s="1">
        <f t="shared" si="7"/>
        <v>-2999989</v>
      </c>
      <c r="Y6" s="1">
        <f t="shared" si="8"/>
        <v>-89992080</v>
      </c>
      <c r="AA6" s="2" t="str">
        <f>'DMV per. 1'!B6</f>
        <v>Frans Peeters</v>
      </c>
      <c r="AB6" s="2">
        <f t="shared" si="9"/>
        <v>1</v>
      </c>
    </row>
    <row r="7" spans="1:28" ht="15.75" x14ac:dyDescent="0.25">
      <c r="A7" s="183">
        <v>4</v>
      </c>
      <c r="B7" s="185" t="str">
        <f>'DMV per. 1'!B7</f>
        <v>Gé Schoolmeester</v>
      </c>
      <c r="C7" s="213">
        <v>7</v>
      </c>
      <c r="D7" s="189">
        <v>8</v>
      </c>
      <c r="E7" s="25">
        <f t="shared" si="0"/>
        <v>6</v>
      </c>
      <c r="F7" s="189">
        <v>6260</v>
      </c>
      <c r="G7" s="25">
        <f t="shared" si="1"/>
        <v>2</v>
      </c>
      <c r="H7" s="68">
        <f t="shared" si="5"/>
        <v>8</v>
      </c>
      <c r="I7" s="1">
        <f t="shared" si="6"/>
        <v>3</v>
      </c>
      <c r="K7" s="12">
        <v>4</v>
      </c>
      <c r="L7" s="27" t="str">
        <v>Jeu Teunissen</v>
      </c>
      <c r="M7" s="12">
        <v>9</v>
      </c>
      <c r="N7" s="12">
        <v>11</v>
      </c>
      <c r="O7" s="12">
        <v>3680</v>
      </c>
      <c r="P7" s="15">
        <v>-8999989</v>
      </c>
      <c r="Q7" s="15">
        <v>-269996320</v>
      </c>
      <c r="S7" s="1">
        <v>4</v>
      </c>
      <c r="T7" s="122" t="str">
        <f>'DMV per. 1'!B7</f>
        <v>Gé Schoolmeester</v>
      </c>
      <c r="U7" s="1">
        <f t="shared" si="2"/>
        <v>8</v>
      </c>
      <c r="V7" s="1">
        <f t="shared" si="3"/>
        <v>8</v>
      </c>
      <c r="W7" s="1">
        <f t="shared" si="4"/>
        <v>6260</v>
      </c>
      <c r="X7" s="1">
        <f t="shared" si="7"/>
        <v>-7999992</v>
      </c>
      <c r="Y7" s="1">
        <f t="shared" si="8"/>
        <v>-239993740</v>
      </c>
      <c r="AA7" s="2" t="str">
        <f>'DMV per. 1'!B7</f>
        <v>Gé Schoolmeester</v>
      </c>
      <c r="AB7" s="2">
        <f t="shared" si="9"/>
        <v>1</v>
      </c>
    </row>
    <row r="8" spans="1:28" ht="15.75" x14ac:dyDescent="0.25">
      <c r="A8" s="183">
        <v>5</v>
      </c>
      <c r="B8" s="185" t="str">
        <f>'DMV per. 1'!B8</f>
        <v>Ger Clerx</v>
      </c>
      <c r="C8" s="213">
        <v>25</v>
      </c>
      <c r="D8" s="189">
        <v>6</v>
      </c>
      <c r="E8" s="25">
        <f t="shared" si="0"/>
        <v>9</v>
      </c>
      <c r="F8" s="189">
        <v>2180</v>
      </c>
      <c r="G8" s="25">
        <f t="shared" si="1"/>
        <v>11</v>
      </c>
      <c r="H8" s="68">
        <f t="shared" si="5"/>
        <v>20</v>
      </c>
      <c r="I8" s="1">
        <f t="shared" si="6"/>
        <v>11</v>
      </c>
      <c r="K8" s="12">
        <v>5</v>
      </c>
      <c r="L8" s="27" t="str">
        <v>Jos Selder</v>
      </c>
      <c r="M8" s="12">
        <v>9</v>
      </c>
      <c r="N8" s="12">
        <v>10</v>
      </c>
      <c r="O8" s="12">
        <v>4020</v>
      </c>
      <c r="P8" s="15">
        <v>-8999990</v>
      </c>
      <c r="Q8" s="15">
        <v>-269995980</v>
      </c>
      <c r="S8" s="1">
        <v>5</v>
      </c>
      <c r="T8" s="122" t="str">
        <f>'DMV per. 1'!B8</f>
        <v>Ger Clerx</v>
      </c>
      <c r="U8" s="1">
        <f t="shared" si="2"/>
        <v>20</v>
      </c>
      <c r="V8" s="1">
        <f t="shared" si="3"/>
        <v>6</v>
      </c>
      <c r="W8" s="1">
        <f t="shared" si="4"/>
        <v>2180</v>
      </c>
      <c r="X8" s="1">
        <f t="shared" si="7"/>
        <v>-19999994</v>
      </c>
      <c r="Y8" s="1">
        <f t="shared" si="8"/>
        <v>-599997820</v>
      </c>
      <c r="AA8" s="2" t="str">
        <f>'DMV per. 1'!B8</f>
        <v>Ger Clerx</v>
      </c>
      <c r="AB8" s="2">
        <f t="shared" si="9"/>
        <v>1</v>
      </c>
    </row>
    <row r="9" spans="1:28" ht="15.75" x14ac:dyDescent="0.25">
      <c r="A9" s="183">
        <v>6</v>
      </c>
      <c r="B9" s="185" t="str">
        <f>'DMV per. 1'!B9</f>
        <v>Har Hermans</v>
      </c>
      <c r="C9" s="213">
        <v>6</v>
      </c>
      <c r="D9" s="189">
        <v>8</v>
      </c>
      <c r="E9" s="25">
        <f t="shared" si="0"/>
        <v>6</v>
      </c>
      <c r="F9" s="189">
        <v>2140</v>
      </c>
      <c r="G9" s="25">
        <f t="shared" si="1"/>
        <v>12</v>
      </c>
      <c r="H9" s="68">
        <f t="shared" si="5"/>
        <v>18</v>
      </c>
      <c r="I9" s="1">
        <f t="shared" si="6"/>
        <v>9</v>
      </c>
      <c r="K9" s="12">
        <v>6</v>
      </c>
      <c r="L9" s="27" t="str">
        <v>Ton Nelissen</v>
      </c>
      <c r="M9" s="12">
        <v>15</v>
      </c>
      <c r="N9" s="12">
        <v>9</v>
      </c>
      <c r="O9" s="12">
        <v>2340</v>
      </c>
      <c r="P9" s="15">
        <v>-14999991</v>
      </c>
      <c r="Q9" s="15">
        <v>-449997660</v>
      </c>
      <c r="S9" s="1">
        <v>6</v>
      </c>
      <c r="T9" s="122" t="str">
        <f>'DMV per. 1'!B9</f>
        <v>Har Hermans</v>
      </c>
      <c r="U9" s="1">
        <f t="shared" si="2"/>
        <v>18</v>
      </c>
      <c r="V9" s="1">
        <f t="shared" si="3"/>
        <v>8</v>
      </c>
      <c r="W9" s="1">
        <f t="shared" si="4"/>
        <v>2140</v>
      </c>
      <c r="X9" s="1">
        <f t="shared" si="7"/>
        <v>-17999992</v>
      </c>
      <c r="Y9" s="1">
        <f t="shared" si="8"/>
        <v>-539997860</v>
      </c>
      <c r="AA9" s="2" t="str">
        <f>'DMV per. 1'!B9</f>
        <v>Har Hermans</v>
      </c>
      <c r="AB9" s="2">
        <f t="shared" si="9"/>
        <v>1</v>
      </c>
    </row>
    <row r="10" spans="1:28" ht="15.75" x14ac:dyDescent="0.25">
      <c r="A10" s="183">
        <v>7</v>
      </c>
      <c r="B10" s="185" t="str">
        <f>'DMV per. 1'!B10</f>
        <v>Hay Niemans</v>
      </c>
      <c r="C10" s="213"/>
      <c r="D10" s="189"/>
      <c r="E10" s="25">
        <v>15</v>
      </c>
      <c r="F10" s="189"/>
      <c r="G10" s="25">
        <v>15</v>
      </c>
      <c r="H10" s="68">
        <f t="shared" si="5"/>
        <v>30</v>
      </c>
      <c r="I10" s="1">
        <f t="shared" si="6"/>
        <v>15</v>
      </c>
      <c r="K10" s="12">
        <v>7</v>
      </c>
      <c r="L10" s="27" t="str">
        <v>Mart o/h Roodt</v>
      </c>
      <c r="M10" s="12">
        <v>16</v>
      </c>
      <c r="N10" s="12">
        <v>7</v>
      </c>
      <c r="O10" s="12">
        <v>3660</v>
      </c>
      <c r="P10" s="15">
        <v>-15999993</v>
      </c>
      <c r="Q10" s="15">
        <v>-479996340</v>
      </c>
      <c r="S10" s="1">
        <v>7</v>
      </c>
      <c r="T10" s="122" t="str">
        <f>'DMV per. 1'!B10</f>
        <v>Hay Niemans</v>
      </c>
      <c r="U10" s="1">
        <f t="shared" si="2"/>
        <v>30</v>
      </c>
      <c r="V10" s="1">
        <f t="shared" si="3"/>
        <v>0</v>
      </c>
      <c r="W10" s="1">
        <f t="shared" si="4"/>
        <v>0</v>
      </c>
      <c r="X10" s="1">
        <f t="shared" si="7"/>
        <v>-30000000</v>
      </c>
      <c r="Y10" s="1">
        <f t="shared" si="8"/>
        <v>-900000000</v>
      </c>
      <c r="AA10" s="2" t="str">
        <f>'DMV per. 1'!B10</f>
        <v>Hay Niemans</v>
      </c>
      <c r="AB10" s="2">
        <f t="shared" si="9"/>
        <v>0</v>
      </c>
    </row>
    <row r="11" spans="1:28" ht="15.75" x14ac:dyDescent="0.25">
      <c r="A11" s="183">
        <v>8</v>
      </c>
      <c r="B11" s="185" t="str">
        <f>'DMV per. 1'!B11</f>
        <v>Henk Fleuren</v>
      </c>
      <c r="C11" s="213"/>
      <c r="D11" s="189"/>
      <c r="E11" s="25">
        <v>15</v>
      </c>
      <c r="F11" s="189"/>
      <c r="G11" s="25">
        <v>15</v>
      </c>
      <c r="H11" s="68">
        <f t="shared" si="5"/>
        <v>30</v>
      </c>
      <c r="I11" s="1">
        <f t="shared" si="6"/>
        <v>15</v>
      </c>
      <c r="K11" s="12">
        <v>8</v>
      </c>
      <c r="L11" s="27" t="str">
        <v>Thijs Seijkens</v>
      </c>
      <c r="M11" s="12">
        <v>17</v>
      </c>
      <c r="N11" s="12">
        <v>3</v>
      </c>
      <c r="O11" s="12">
        <v>4400</v>
      </c>
      <c r="P11" s="15">
        <v>-16999997</v>
      </c>
      <c r="Q11" s="15">
        <v>-509995600</v>
      </c>
      <c r="S11" s="1">
        <v>8</v>
      </c>
      <c r="T11" s="122" t="str">
        <f>'DMV per. 1'!B11</f>
        <v>Henk Fleuren</v>
      </c>
      <c r="U11" s="1">
        <f t="shared" si="2"/>
        <v>30</v>
      </c>
      <c r="V11" s="1">
        <f t="shared" si="3"/>
        <v>0</v>
      </c>
      <c r="W11" s="1">
        <f t="shared" si="4"/>
        <v>0</v>
      </c>
      <c r="X11" s="1">
        <f t="shared" si="7"/>
        <v>-30000000</v>
      </c>
      <c r="Y11" s="1">
        <f t="shared" si="8"/>
        <v>-900000000</v>
      </c>
      <c r="AA11" s="2" t="str">
        <f>'DMV per. 1'!B11</f>
        <v>Henk Fleuren</v>
      </c>
      <c r="AB11" s="2">
        <f t="shared" si="9"/>
        <v>0</v>
      </c>
    </row>
    <row r="12" spans="1:28" ht="15.75" x14ac:dyDescent="0.25">
      <c r="A12" s="183">
        <v>9</v>
      </c>
      <c r="B12" s="185" t="str">
        <f>'DMV per. 1'!B12</f>
        <v>Jack Smeets</v>
      </c>
      <c r="C12" s="213"/>
      <c r="D12" s="189"/>
      <c r="E12" s="25">
        <v>15</v>
      </c>
      <c r="F12" s="189"/>
      <c r="G12" s="25">
        <v>15</v>
      </c>
      <c r="H12" s="68">
        <f t="shared" si="5"/>
        <v>30</v>
      </c>
      <c r="I12" s="1">
        <f t="shared" si="6"/>
        <v>15</v>
      </c>
      <c r="K12" s="12">
        <v>9</v>
      </c>
      <c r="L12" s="27" t="str">
        <v>Har Hermans</v>
      </c>
      <c r="M12" s="12">
        <v>18</v>
      </c>
      <c r="N12" s="12">
        <v>8</v>
      </c>
      <c r="O12" s="12">
        <v>2140</v>
      </c>
      <c r="P12" s="15">
        <v>-17999992</v>
      </c>
      <c r="Q12" s="15">
        <v>-539997860</v>
      </c>
      <c r="S12" s="1">
        <v>9</v>
      </c>
      <c r="T12" s="122" t="str">
        <f>'DMV per. 1'!B12</f>
        <v>Jack Smeets</v>
      </c>
      <c r="U12" s="1">
        <f t="shared" si="2"/>
        <v>30</v>
      </c>
      <c r="V12" s="1">
        <f t="shared" si="3"/>
        <v>0</v>
      </c>
      <c r="W12" s="1">
        <f t="shared" si="4"/>
        <v>0</v>
      </c>
      <c r="X12" s="1">
        <f t="shared" si="7"/>
        <v>-30000000</v>
      </c>
      <c r="Y12" s="1">
        <f t="shared" si="8"/>
        <v>-900000000</v>
      </c>
      <c r="AA12" s="2" t="str">
        <f>'DMV per. 1'!B12</f>
        <v>Jack Smeets</v>
      </c>
      <c r="AB12" s="2">
        <f t="shared" si="9"/>
        <v>0</v>
      </c>
    </row>
    <row r="13" spans="1:28" ht="15.75" x14ac:dyDescent="0.25">
      <c r="A13" s="183">
        <v>10</v>
      </c>
      <c r="B13" s="185" t="str">
        <f>'DMV per. 1'!B13</f>
        <v>Jeu Teunissen</v>
      </c>
      <c r="C13" s="213">
        <v>14</v>
      </c>
      <c r="D13" s="189">
        <v>11</v>
      </c>
      <c r="E13" s="25">
        <f t="shared" si="0"/>
        <v>2</v>
      </c>
      <c r="F13" s="189">
        <v>3680</v>
      </c>
      <c r="G13" s="25">
        <f t="shared" si="1"/>
        <v>7</v>
      </c>
      <c r="H13" s="68">
        <f t="shared" si="5"/>
        <v>9</v>
      </c>
      <c r="I13" s="1">
        <f t="shared" si="6"/>
        <v>4</v>
      </c>
      <c r="K13" s="12">
        <v>10</v>
      </c>
      <c r="L13" s="27" t="str">
        <v>Casper Geerlings</v>
      </c>
      <c r="M13" s="12">
        <v>18</v>
      </c>
      <c r="N13" s="12">
        <v>4</v>
      </c>
      <c r="O13" s="12">
        <v>3720</v>
      </c>
      <c r="P13" s="15">
        <v>-17999996</v>
      </c>
      <c r="Q13" s="15">
        <v>-539996280</v>
      </c>
      <c r="S13" s="1">
        <v>10</v>
      </c>
      <c r="T13" s="122" t="str">
        <f>'DMV per. 1'!B13</f>
        <v>Jeu Teunissen</v>
      </c>
      <c r="U13" s="1">
        <f t="shared" si="2"/>
        <v>9</v>
      </c>
      <c r="V13" s="1">
        <f t="shared" si="3"/>
        <v>11</v>
      </c>
      <c r="W13" s="1">
        <f t="shared" si="4"/>
        <v>3680</v>
      </c>
      <c r="X13" s="1">
        <f t="shared" si="7"/>
        <v>-8999989</v>
      </c>
      <c r="Y13" s="1">
        <f t="shared" si="8"/>
        <v>-269996320</v>
      </c>
      <c r="AA13" s="2" t="str">
        <f>'DMV per. 1'!B13</f>
        <v>Jeu Teunissen</v>
      </c>
      <c r="AB13" s="2">
        <f t="shared" si="9"/>
        <v>1</v>
      </c>
    </row>
    <row r="14" spans="1:28" ht="15.75" x14ac:dyDescent="0.25">
      <c r="A14" s="183">
        <v>11</v>
      </c>
      <c r="B14" s="185" t="str">
        <f>'DMV per. 1'!B14</f>
        <v>Jo Derix</v>
      </c>
      <c r="C14" s="213"/>
      <c r="D14" s="189"/>
      <c r="E14" s="25">
        <v>15</v>
      </c>
      <c r="F14" s="189"/>
      <c r="G14" s="25">
        <v>15</v>
      </c>
      <c r="H14" s="68">
        <f t="shared" si="5"/>
        <v>30</v>
      </c>
      <c r="I14" s="1">
        <f t="shared" si="6"/>
        <v>15</v>
      </c>
      <c r="K14" s="12">
        <v>11</v>
      </c>
      <c r="L14" s="27" t="str">
        <v>Ger Clerx</v>
      </c>
      <c r="M14" s="12">
        <v>20</v>
      </c>
      <c r="N14" s="12">
        <v>6</v>
      </c>
      <c r="O14" s="12">
        <v>2180</v>
      </c>
      <c r="P14" s="15">
        <v>-19999994</v>
      </c>
      <c r="Q14" s="15">
        <v>-599997820</v>
      </c>
      <c r="S14" s="1">
        <v>11</v>
      </c>
      <c r="T14" s="122" t="str">
        <f>'DMV per. 1'!B14</f>
        <v>Jo Derix</v>
      </c>
      <c r="U14" s="1">
        <f t="shared" si="2"/>
        <v>30</v>
      </c>
      <c r="V14" s="1">
        <f t="shared" si="3"/>
        <v>0</v>
      </c>
      <c r="W14" s="1">
        <f t="shared" si="4"/>
        <v>0</v>
      </c>
      <c r="X14" s="1">
        <f t="shared" si="7"/>
        <v>-30000000</v>
      </c>
      <c r="Y14" s="1">
        <f t="shared" si="8"/>
        <v>-900000000</v>
      </c>
      <c r="AA14" s="2" t="str">
        <f>'DMV per. 1'!B14</f>
        <v>Jo Derix</v>
      </c>
      <c r="AB14" s="2">
        <f t="shared" si="9"/>
        <v>0</v>
      </c>
    </row>
    <row r="15" spans="1:28" ht="15.75" x14ac:dyDescent="0.25">
      <c r="A15" s="183">
        <v>12</v>
      </c>
      <c r="B15" s="185" t="str">
        <f>'DMV per. 1'!B15</f>
        <v>Jos Muisers</v>
      </c>
      <c r="C15" s="213"/>
      <c r="D15" s="189"/>
      <c r="E15" s="25">
        <v>15</v>
      </c>
      <c r="F15" s="189"/>
      <c r="G15" s="25">
        <v>15</v>
      </c>
      <c r="H15" s="68">
        <f t="shared" si="5"/>
        <v>30</v>
      </c>
      <c r="I15" s="1">
        <f t="shared" si="6"/>
        <v>15</v>
      </c>
      <c r="K15" s="12">
        <v>12</v>
      </c>
      <c r="L15" s="27" t="str">
        <v>Sjra Stevens</v>
      </c>
      <c r="M15" s="12">
        <v>23</v>
      </c>
      <c r="N15" s="12">
        <v>6</v>
      </c>
      <c r="O15" s="12">
        <v>2100</v>
      </c>
      <c r="P15" s="15">
        <v>-22999994</v>
      </c>
      <c r="Q15" s="15">
        <v>-689997900</v>
      </c>
      <c r="S15" s="1">
        <v>12</v>
      </c>
      <c r="T15" s="122" t="str">
        <f>'DMV per. 1'!B15</f>
        <v>Jos Muisers</v>
      </c>
      <c r="U15" s="1">
        <f t="shared" si="2"/>
        <v>30</v>
      </c>
      <c r="V15" s="1">
        <f t="shared" si="3"/>
        <v>0</v>
      </c>
      <c r="W15" s="1">
        <f t="shared" si="4"/>
        <v>0</v>
      </c>
      <c r="X15" s="1">
        <f t="shared" si="7"/>
        <v>-30000000</v>
      </c>
      <c r="Y15" s="1">
        <f t="shared" si="8"/>
        <v>-900000000</v>
      </c>
      <c r="AA15" s="2" t="str">
        <f>'DMV per. 1'!B15</f>
        <v>Jos Muisers</v>
      </c>
      <c r="AB15" s="2">
        <f t="shared" si="9"/>
        <v>0</v>
      </c>
    </row>
    <row r="16" spans="1:28" ht="15.75" x14ac:dyDescent="0.25">
      <c r="A16" s="183">
        <v>13</v>
      </c>
      <c r="B16" s="185" t="str">
        <f>'DMV per. 1'!B16</f>
        <v>Jos Selder</v>
      </c>
      <c r="C16" s="213">
        <v>26</v>
      </c>
      <c r="D16" s="189">
        <v>10</v>
      </c>
      <c r="E16" s="25">
        <f t="shared" si="0"/>
        <v>4</v>
      </c>
      <c r="F16" s="189">
        <v>4020</v>
      </c>
      <c r="G16" s="25">
        <f t="shared" si="1"/>
        <v>5</v>
      </c>
      <c r="H16" s="68">
        <f t="shared" si="5"/>
        <v>9</v>
      </c>
      <c r="I16" s="1">
        <f t="shared" si="6"/>
        <v>4</v>
      </c>
      <c r="K16" s="12">
        <v>13</v>
      </c>
      <c r="L16" s="27" t="str">
        <v>Josef Schaefer</v>
      </c>
      <c r="M16" s="12">
        <v>23</v>
      </c>
      <c r="N16" s="12">
        <v>5</v>
      </c>
      <c r="O16" s="12">
        <v>2140</v>
      </c>
      <c r="P16" s="15">
        <v>-22999995</v>
      </c>
      <c r="Q16" s="15">
        <v>-689997860</v>
      </c>
      <c r="S16" s="1">
        <v>13</v>
      </c>
      <c r="T16" s="122" t="str">
        <f>'DMV per. 1'!B16</f>
        <v>Jos Selder</v>
      </c>
      <c r="U16" s="1">
        <f t="shared" si="2"/>
        <v>9</v>
      </c>
      <c r="V16" s="1">
        <f t="shared" si="3"/>
        <v>10</v>
      </c>
      <c r="W16" s="1">
        <f t="shared" si="4"/>
        <v>4020</v>
      </c>
      <c r="X16" s="1">
        <f t="shared" si="7"/>
        <v>-8999990</v>
      </c>
      <c r="Y16" s="1">
        <f t="shared" si="8"/>
        <v>-269995980</v>
      </c>
      <c r="AA16" s="2" t="str">
        <f>'DMV per. 1'!B16</f>
        <v>Jos Selder</v>
      </c>
      <c r="AB16" s="2">
        <f t="shared" si="9"/>
        <v>1</v>
      </c>
    </row>
    <row r="17" spans="1:28" ht="15.75" x14ac:dyDescent="0.25">
      <c r="A17" s="183">
        <v>14</v>
      </c>
      <c r="B17" s="185" t="str">
        <f>'DMV per. 1'!B17</f>
        <v>Josef Schaefer</v>
      </c>
      <c r="C17" s="213">
        <v>28</v>
      </c>
      <c r="D17" s="189">
        <v>5</v>
      </c>
      <c r="E17" s="25">
        <f t="shared" si="0"/>
        <v>11</v>
      </c>
      <c r="F17" s="189">
        <v>2140</v>
      </c>
      <c r="G17" s="25">
        <f t="shared" si="1"/>
        <v>12</v>
      </c>
      <c r="H17" s="68">
        <f t="shared" si="5"/>
        <v>23</v>
      </c>
      <c r="I17" s="1">
        <f t="shared" si="6"/>
        <v>12</v>
      </c>
      <c r="K17" s="12">
        <v>14</v>
      </c>
      <c r="L17" s="27" t="str">
        <v>Theo Litjens</v>
      </c>
      <c r="M17" s="12">
        <v>23</v>
      </c>
      <c r="N17" s="12">
        <v>1</v>
      </c>
      <c r="O17" s="12">
        <v>3040</v>
      </c>
      <c r="P17" s="15">
        <v>-22999999</v>
      </c>
      <c r="Q17" s="15">
        <v>-689996960</v>
      </c>
      <c r="S17" s="1">
        <v>14</v>
      </c>
      <c r="T17" s="122" t="str">
        <f>'DMV per. 1'!B17</f>
        <v>Josef Schaefer</v>
      </c>
      <c r="U17" s="1">
        <f t="shared" si="2"/>
        <v>23</v>
      </c>
      <c r="V17" s="1">
        <f t="shared" si="3"/>
        <v>5</v>
      </c>
      <c r="W17" s="1">
        <f t="shared" si="4"/>
        <v>2140</v>
      </c>
      <c r="X17" s="1">
        <f t="shared" si="7"/>
        <v>-22999995</v>
      </c>
      <c r="Y17" s="1">
        <f t="shared" si="8"/>
        <v>-689997860</v>
      </c>
      <c r="AA17" s="2" t="str">
        <f>'DMV per. 1'!B17</f>
        <v>Josef Schaefer</v>
      </c>
      <c r="AB17" s="2">
        <f t="shared" si="9"/>
        <v>1</v>
      </c>
    </row>
    <row r="18" spans="1:28" ht="15.75" x14ac:dyDescent="0.25">
      <c r="A18" s="183">
        <v>15</v>
      </c>
      <c r="B18" s="185" t="str">
        <f>'DMV per. 1'!B18</f>
        <v>Karel Achten</v>
      </c>
      <c r="C18" s="213"/>
      <c r="D18" s="189"/>
      <c r="E18" s="25">
        <v>15</v>
      </c>
      <c r="F18" s="189"/>
      <c r="G18" s="25">
        <v>15</v>
      </c>
      <c r="H18" s="68">
        <f t="shared" si="5"/>
        <v>30</v>
      </c>
      <c r="I18" s="1">
        <f t="shared" si="6"/>
        <v>15</v>
      </c>
      <c r="K18" s="12">
        <v>15</v>
      </c>
      <c r="L18" s="27" t="str">
        <v>Chrit Houwers</v>
      </c>
      <c r="M18" s="12">
        <v>30</v>
      </c>
      <c r="N18" s="12">
        <v>0</v>
      </c>
      <c r="O18" s="12">
        <v>0</v>
      </c>
      <c r="P18" s="15">
        <v>-30000000</v>
      </c>
      <c r="Q18" s="15">
        <v>-900000000</v>
      </c>
      <c r="S18" s="1">
        <v>15</v>
      </c>
      <c r="T18" s="122" t="str">
        <f>'DMV per. 1'!B18</f>
        <v>Karel Achten</v>
      </c>
      <c r="U18" s="1">
        <f t="shared" si="2"/>
        <v>30</v>
      </c>
      <c r="V18" s="1">
        <f t="shared" si="3"/>
        <v>0</v>
      </c>
      <c r="W18" s="1">
        <f t="shared" si="4"/>
        <v>0</v>
      </c>
      <c r="X18" s="1">
        <f t="shared" si="7"/>
        <v>-30000000</v>
      </c>
      <c r="Y18" s="1">
        <f t="shared" si="8"/>
        <v>-900000000</v>
      </c>
      <c r="AA18" s="2" t="str">
        <f>'DMV per. 1'!B18</f>
        <v>Karel Achten</v>
      </c>
      <c r="AB18" s="2">
        <f t="shared" si="9"/>
        <v>0</v>
      </c>
    </row>
    <row r="19" spans="1:28" ht="15.75" x14ac:dyDescent="0.25">
      <c r="A19" s="183">
        <v>16</v>
      </c>
      <c r="B19" s="185" t="str">
        <f>'DMV per. 1'!B19</f>
        <v>Mart o/h Roodt</v>
      </c>
      <c r="C19" s="213">
        <v>24</v>
      </c>
      <c r="D19" s="189">
        <v>7</v>
      </c>
      <c r="E19" s="25">
        <f t="shared" si="0"/>
        <v>8</v>
      </c>
      <c r="F19" s="189">
        <v>3660</v>
      </c>
      <c r="G19" s="25">
        <f t="shared" si="1"/>
        <v>8</v>
      </c>
      <c r="H19" s="68">
        <f t="shared" si="5"/>
        <v>16</v>
      </c>
      <c r="I19" s="1">
        <f t="shared" si="6"/>
        <v>7</v>
      </c>
      <c r="K19" s="12">
        <v>16</v>
      </c>
      <c r="L19" s="27" t="str">
        <v>Hay Niemans</v>
      </c>
      <c r="M19" s="12">
        <v>30</v>
      </c>
      <c r="N19" s="12">
        <v>0</v>
      </c>
      <c r="O19" s="12">
        <v>0</v>
      </c>
      <c r="P19" s="15">
        <v>-30000000</v>
      </c>
      <c r="Q19" s="15">
        <v>-900000000</v>
      </c>
      <c r="S19" s="1">
        <v>16</v>
      </c>
      <c r="T19" s="122" t="str">
        <f>'DMV per. 1'!B19</f>
        <v>Mart o/h Roodt</v>
      </c>
      <c r="U19" s="1">
        <f t="shared" si="2"/>
        <v>16</v>
      </c>
      <c r="V19" s="1">
        <f t="shared" si="3"/>
        <v>7</v>
      </c>
      <c r="W19" s="1">
        <f t="shared" si="4"/>
        <v>3660</v>
      </c>
      <c r="X19" s="1">
        <f t="shared" si="7"/>
        <v>-15999993</v>
      </c>
      <c r="Y19" s="1">
        <f t="shared" si="8"/>
        <v>-479996340</v>
      </c>
      <c r="AA19" s="2" t="str">
        <f>'DMV per. 1'!B19</f>
        <v>Mart o/h Roodt</v>
      </c>
      <c r="AB19" s="2">
        <f t="shared" si="9"/>
        <v>1</v>
      </c>
    </row>
    <row r="20" spans="1:28" ht="15.75" x14ac:dyDescent="0.25">
      <c r="A20" s="183">
        <v>17</v>
      </c>
      <c r="B20" s="185" t="str">
        <f>'DMV per. 1'!B20</f>
        <v>Sjra Janssen</v>
      </c>
      <c r="C20" s="213">
        <v>3</v>
      </c>
      <c r="D20" s="189">
        <v>12</v>
      </c>
      <c r="E20" s="25">
        <f t="shared" si="0"/>
        <v>1</v>
      </c>
      <c r="F20" s="189">
        <v>5880</v>
      </c>
      <c r="G20" s="25">
        <f t="shared" si="1"/>
        <v>3</v>
      </c>
      <c r="H20" s="68">
        <f t="shared" si="5"/>
        <v>4</v>
      </c>
      <c r="I20" s="1">
        <f t="shared" si="6"/>
        <v>2</v>
      </c>
      <c r="K20" s="12">
        <v>17</v>
      </c>
      <c r="L20" s="27" t="str">
        <v>Henk Fleuren</v>
      </c>
      <c r="M20" s="12">
        <v>30</v>
      </c>
      <c r="N20" s="12">
        <v>0</v>
      </c>
      <c r="O20" s="12">
        <v>0</v>
      </c>
      <c r="P20" s="15">
        <v>-30000000</v>
      </c>
      <c r="Q20" s="15">
        <v>-900000000</v>
      </c>
      <c r="S20" s="1">
        <v>17</v>
      </c>
      <c r="T20" s="122" t="str">
        <f>'DMV per. 1'!B20</f>
        <v>Sjra Janssen</v>
      </c>
      <c r="U20" s="1">
        <f t="shared" si="2"/>
        <v>4</v>
      </c>
      <c r="V20" s="1">
        <f t="shared" si="3"/>
        <v>12</v>
      </c>
      <c r="W20" s="1">
        <f t="shared" si="4"/>
        <v>5880</v>
      </c>
      <c r="X20" s="1">
        <f t="shared" si="7"/>
        <v>-3999988</v>
      </c>
      <c r="Y20" s="1">
        <f t="shared" si="8"/>
        <v>-119994120</v>
      </c>
      <c r="AA20" s="2" t="str">
        <f>'DMV per. 1'!B20</f>
        <v>Sjra Janssen</v>
      </c>
      <c r="AB20" s="2">
        <f t="shared" si="9"/>
        <v>1</v>
      </c>
    </row>
    <row r="21" spans="1:28" ht="15.75" x14ac:dyDescent="0.25">
      <c r="A21" s="183">
        <v>18</v>
      </c>
      <c r="B21" s="185" t="str">
        <f>'DMV per. 1'!B21</f>
        <v>Sjra Stevens</v>
      </c>
      <c r="C21" s="213">
        <v>2</v>
      </c>
      <c r="D21" s="189">
        <v>6</v>
      </c>
      <c r="E21" s="25">
        <f t="shared" si="0"/>
        <v>9</v>
      </c>
      <c r="F21" s="189">
        <v>2100</v>
      </c>
      <c r="G21" s="25">
        <f t="shared" si="1"/>
        <v>14</v>
      </c>
      <c r="H21" s="68">
        <f t="shared" si="5"/>
        <v>23</v>
      </c>
      <c r="I21" s="1">
        <f t="shared" si="6"/>
        <v>12</v>
      </c>
      <c r="K21" s="12">
        <v>18</v>
      </c>
      <c r="L21" s="27" t="str">
        <v>Jack Smeets</v>
      </c>
      <c r="M21" s="12">
        <v>30</v>
      </c>
      <c r="N21" s="12">
        <v>0</v>
      </c>
      <c r="O21" s="12">
        <v>0</v>
      </c>
      <c r="P21" s="15">
        <v>-30000000</v>
      </c>
      <c r="Q21" s="15">
        <v>-900000000</v>
      </c>
      <c r="S21" s="1">
        <v>18</v>
      </c>
      <c r="T21" s="122" t="str">
        <f>'DMV per. 1'!B21</f>
        <v>Sjra Stevens</v>
      </c>
      <c r="U21" s="1">
        <f t="shared" si="2"/>
        <v>23</v>
      </c>
      <c r="V21" s="1">
        <f t="shared" si="3"/>
        <v>6</v>
      </c>
      <c r="W21" s="1">
        <f t="shared" si="4"/>
        <v>2100</v>
      </c>
      <c r="X21" s="1">
        <f t="shared" si="7"/>
        <v>-22999994</v>
      </c>
      <c r="Y21" s="1">
        <f t="shared" si="8"/>
        <v>-689997900</v>
      </c>
      <c r="AA21" s="2" t="str">
        <f>'DMV per. 1'!B21</f>
        <v>Sjra Stevens</v>
      </c>
      <c r="AB21" s="2">
        <f t="shared" si="9"/>
        <v>1</v>
      </c>
    </row>
    <row r="22" spans="1:28" ht="15.75" x14ac:dyDescent="0.25">
      <c r="A22" s="183">
        <v>19</v>
      </c>
      <c r="B22" s="185" t="str">
        <f>'DMV per. 1'!B22</f>
        <v>Theo Litjens</v>
      </c>
      <c r="C22" s="213">
        <v>10</v>
      </c>
      <c r="D22" s="189">
        <v>1</v>
      </c>
      <c r="E22" s="25">
        <f t="shared" si="0"/>
        <v>14</v>
      </c>
      <c r="F22" s="189">
        <v>3040</v>
      </c>
      <c r="G22" s="25">
        <f t="shared" si="1"/>
        <v>9</v>
      </c>
      <c r="H22" s="68">
        <f t="shared" si="5"/>
        <v>23</v>
      </c>
      <c r="I22" s="1">
        <f t="shared" si="6"/>
        <v>12</v>
      </c>
      <c r="K22" s="12">
        <v>19</v>
      </c>
      <c r="L22" s="27" t="str">
        <v>Jo Derix</v>
      </c>
      <c r="M22" s="12">
        <v>30</v>
      </c>
      <c r="N22" s="12">
        <v>0</v>
      </c>
      <c r="O22" s="12">
        <v>0</v>
      </c>
      <c r="P22" s="15">
        <v>-30000000</v>
      </c>
      <c r="Q22" s="15">
        <v>-900000000</v>
      </c>
      <c r="S22" s="1">
        <v>19</v>
      </c>
      <c r="T22" s="122" t="str">
        <f>'DMV per. 1'!B22</f>
        <v>Theo Litjens</v>
      </c>
      <c r="U22" s="1">
        <f t="shared" si="2"/>
        <v>23</v>
      </c>
      <c r="V22" s="1">
        <f t="shared" si="3"/>
        <v>1</v>
      </c>
      <c r="W22" s="1">
        <f t="shared" si="4"/>
        <v>3040</v>
      </c>
      <c r="X22" s="1">
        <f t="shared" si="7"/>
        <v>-22999999</v>
      </c>
      <c r="Y22" s="1">
        <f t="shared" si="8"/>
        <v>-689996960</v>
      </c>
      <c r="AA22" s="2" t="str">
        <f>'DMV per. 1'!B22</f>
        <v>Theo Litjens</v>
      </c>
      <c r="AB22" s="2">
        <f t="shared" si="9"/>
        <v>1</v>
      </c>
    </row>
    <row r="23" spans="1:28" ht="15.75" x14ac:dyDescent="0.25">
      <c r="A23" s="183">
        <v>20</v>
      </c>
      <c r="B23" s="185" t="str">
        <f>'DMV per. 1'!B23</f>
        <v>Thijs Seijkens</v>
      </c>
      <c r="C23" s="213">
        <v>27</v>
      </c>
      <c r="D23" s="189">
        <v>3</v>
      </c>
      <c r="E23" s="25">
        <f t="shared" si="0"/>
        <v>13</v>
      </c>
      <c r="F23" s="189">
        <v>4400</v>
      </c>
      <c r="G23" s="25">
        <f t="shared" si="1"/>
        <v>4</v>
      </c>
      <c r="H23" s="68">
        <f t="shared" si="5"/>
        <v>17</v>
      </c>
      <c r="I23" s="1">
        <f t="shared" si="6"/>
        <v>8</v>
      </c>
      <c r="K23" s="12">
        <v>20</v>
      </c>
      <c r="L23" s="27" t="str">
        <v>Jos Muisers</v>
      </c>
      <c r="M23" s="12">
        <v>30</v>
      </c>
      <c r="N23" s="12">
        <v>0</v>
      </c>
      <c r="O23" s="12">
        <v>0</v>
      </c>
      <c r="P23" s="15">
        <v>-30000000</v>
      </c>
      <c r="Q23" s="15">
        <v>-900000000</v>
      </c>
      <c r="S23" s="1">
        <v>20</v>
      </c>
      <c r="T23" s="122" t="str">
        <f>'DMV per. 1'!B23</f>
        <v>Thijs Seijkens</v>
      </c>
      <c r="U23" s="1">
        <f t="shared" si="2"/>
        <v>17</v>
      </c>
      <c r="V23" s="1">
        <f t="shared" si="3"/>
        <v>3</v>
      </c>
      <c r="W23" s="1">
        <f t="shared" si="4"/>
        <v>4400</v>
      </c>
      <c r="X23" s="1">
        <f t="shared" si="7"/>
        <v>-16999997</v>
      </c>
      <c r="Y23" s="1">
        <f t="shared" si="8"/>
        <v>-509995600</v>
      </c>
      <c r="AA23" s="2" t="str">
        <f>'DMV per. 1'!B23</f>
        <v>Thijs Seijkens</v>
      </c>
      <c r="AB23" s="2">
        <f t="shared" si="9"/>
        <v>1</v>
      </c>
    </row>
    <row r="24" spans="1:28" ht="15.75" x14ac:dyDescent="0.25">
      <c r="A24" s="183">
        <v>21</v>
      </c>
      <c r="B24" s="185" t="str">
        <f>'DMV per. 1'!B24</f>
        <v>Ton Nelissen</v>
      </c>
      <c r="C24" s="213">
        <v>21</v>
      </c>
      <c r="D24" s="189">
        <v>9</v>
      </c>
      <c r="E24" s="25">
        <f t="shared" si="0"/>
        <v>5</v>
      </c>
      <c r="F24" s="189">
        <v>2340</v>
      </c>
      <c r="G24" s="25">
        <f t="shared" si="1"/>
        <v>10</v>
      </c>
      <c r="H24" s="68">
        <f t="shared" si="5"/>
        <v>15</v>
      </c>
      <c r="I24" s="1">
        <f t="shared" si="6"/>
        <v>6</v>
      </c>
      <c r="K24" s="12">
        <v>21</v>
      </c>
      <c r="L24" s="27" t="str">
        <v>Karel Achten</v>
      </c>
      <c r="M24" s="12">
        <v>30</v>
      </c>
      <c r="N24" s="12">
        <v>0</v>
      </c>
      <c r="O24" s="12">
        <v>0</v>
      </c>
      <c r="P24" s="15">
        <v>-30000000</v>
      </c>
      <c r="Q24" s="15">
        <v>-900000000</v>
      </c>
      <c r="S24" s="1">
        <v>21</v>
      </c>
      <c r="T24" s="122" t="str">
        <f>'DMV per. 1'!B24</f>
        <v>Ton Nelissen</v>
      </c>
      <c r="U24" s="1">
        <f t="shared" si="2"/>
        <v>15</v>
      </c>
      <c r="V24" s="1">
        <f t="shared" si="3"/>
        <v>9</v>
      </c>
      <c r="W24" s="1">
        <f t="shared" si="4"/>
        <v>2340</v>
      </c>
      <c r="X24" s="1">
        <f t="shared" si="7"/>
        <v>-14999991</v>
      </c>
      <c r="Y24" s="1">
        <f t="shared" si="8"/>
        <v>-449997660</v>
      </c>
      <c r="AA24" s="2" t="str">
        <f>'DMV per. 1'!B24</f>
        <v>Ton Nelissen</v>
      </c>
      <c r="AB24" s="2">
        <f t="shared" si="9"/>
        <v>1</v>
      </c>
    </row>
    <row r="25" spans="1:28" x14ac:dyDescent="0.25">
      <c r="A25" s="183">
        <v>22</v>
      </c>
      <c r="B25" s="185" t="str">
        <f>'DMV per. 1'!B25</f>
        <v>Wiel Ottenheim</v>
      </c>
      <c r="C25" s="68"/>
      <c r="D25" s="68"/>
      <c r="E25" s="25">
        <v>15</v>
      </c>
      <c r="F25" s="68"/>
      <c r="G25" s="25">
        <v>15</v>
      </c>
      <c r="H25" s="68">
        <f t="shared" si="5"/>
        <v>30</v>
      </c>
      <c r="I25" s="1">
        <f t="shared" si="6"/>
        <v>15</v>
      </c>
      <c r="K25" s="12">
        <v>22</v>
      </c>
      <c r="L25" s="27" t="str">
        <v>Wiel Ottenheim</v>
      </c>
      <c r="M25" s="12">
        <v>30</v>
      </c>
      <c r="N25" s="12">
        <v>0</v>
      </c>
      <c r="O25" s="12">
        <v>0</v>
      </c>
      <c r="P25" s="15">
        <v>-30000000</v>
      </c>
      <c r="Q25" s="15">
        <v>-900000000</v>
      </c>
      <c r="S25" s="1">
        <v>22</v>
      </c>
      <c r="T25" s="122" t="str">
        <f>'DMV per. 1'!B25</f>
        <v>Wiel Ottenheim</v>
      </c>
      <c r="U25" s="1">
        <f t="shared" si="2"/>
        <v>30</v>
      </c>
      <c r="V25" s="1">
        <f t="shared" si="3"/>
        <v>0</v>
      </c>
      <c r="W25" s="1">
        <f t="shared" si="4"/>
        <v>0</v>
      </c>
      <c r="X25" s="1">
        <f t="shared" si="7"/>
        <v>-30000000</v>
      </c>
      <c r="Y25" s="1">
        <f t="shared" si="8"/>
        <v>-900000000</v>
      </c>
      <c r="AA25" s="2" t="str">
        <f>'DMV per. 1'!B25</f>
        <v>Wiel Ottenheim</v>
      </c>
      <c r="AB25" s="2">
        <f t="shared" si="9"/>
        <v>0</v>
      </c>
    </row>
    <row r="26" spans="1:28" x14ac:dyDescent="0.25">
      <c r="A26" s="183">
        <v>23</v>
      </c>
      <c r="B26" s="185" t="str">
        <f>'DMV per. 1'!B26</f>
        <v>Zz</v>
      </c>
      <c r="C26" s="68"/>
      <c r="D26" s="68"/>
      <c r="E26" s="25">
        <v>50</v>
      </c>
      <c r="F26" s="68"/>
      <c r="G26" s="25">
        <v>50</v>
      </c>
      <c r="H26" s="68">
        <f t="shared" si="5"/>
        <v>100</v>
      </c>
      <c r="I26" s="1">
        <f t="shared" si="6"/>
        <v>23</v>
      </c>
      <c r="K26" s="12">
        <v>23</v>
      </c>
      <c r="L26" s="27" t="str">
        <v>Zz</v>
      </c>
      <c r="M26" s="12">
        <v>100</v>
      </c>
      <c r="N26" s="12">
        <v>0</v>
      </c>
      <c r="O26" s="12">
        <v>0</v>
      </c>
      <c r="P26" s="15">
        <v>-100000000</v>
      </c>
      <c r="Q26" s="15">
        <v>-3000000000</v>
      </c>
      <c r="S26" s="1">
        <v>23</v>
      </c>
      <c r="T26" s="122" t="str">
        <f>'DMV per. 1'!B26</f>
        <v>Zz</v>
      </c>
      <c r="U26" s="1">
        <f t="shared" si="2"/>
        <v>100</v>
      </c>
      <c r="V26" s="1">
        <f t="shared" si="3"/>
        <v>0</v>
      </c>
      <c r="W26" s="1">
        <f t="shared" si="4"/>
        <v>0</v>
      </c>
      <c r="X26" s="1">
        <f t="shared" si="7"/>
        <v>-100000000</v>
      </c>
      <c r="Y26" s="1">
        <f t="shared" si="8"/>
        <v>-3000000000</v>
      </c>
      <c r="AA26" s="2" t="str">
        <f>'DMV per. 1'!B26</f>
        <v>Zz</v>
      </c>
      <c r="AB26" s="2">
        <f t="shared" si="9"/>
        <v>0</v>
      </c>
    </row>
    <row r="27" spans="1:28" x14ac:dyDescent="0.25">
      <c r="A27" s="183">
        <v>24</v>
      </c>
      <c r="B27" s="185" t="str">
        <f>'DMV per. 1'!B27</f>
        <v>Zz</v>
      </c>
      <c r="C27" s="68"/>
      <c r="D27" s="68"/>
      <c r="E27" s="25">
        <v>50</v>
      </c>
      <c r="F27" s="68"/>
      <c r="G27" s="25">
        <v>50</v>
      </c>
      <c r="H27" s="68">
        <f t="shared" si="5"/>
        <v>100</v>
      </c>
      <c r="I27" s="1">
        <f t="shared" si="6"/>
        <v>23</v>
      </c>
      <c r="K27" s="12">
        <v>24</v>
      </c>
      <c r="L27" s="27" t="str">
        <v>Zz</v>
      </c>
      <c r="M27" s="12">
        <v>100</v>
      </c>
      <c r="N27" s="12">
        <v>0</v>
      </c>
      <c r="O27" s="12">
        <v>0</v>
      </c>
      <c r="P27" s="15">
        <v>-100000000</v>
      </c>
      <c r="Q27" s="15">
        <v>-3000000000</v>
      </c>
      <c r="S27" s="1">
        <v>24</v>
      </c>
      <c r="T27" s="122" t="str">
        <f>'DMV per. 1'!B27</f>
        <v>Zz</v>
      </c>
      <c r="U27" s="1">
        <f t="shared" si="2"/>
        <v>100</v>
      </c>
      <c r="V27" s="1">
        <f t="shared" si="3"/>
        <v>0</v>
      </c>
      <c r="W27" s="1">
        <f t="shared" si="4"/>
        <v>0</v>
      </c>
      <c r="X27" s="1">
        <f t="shared" si="7"/>
        <v>-100000000</v>
      </c>
      <c r="Y27" s="1">
        <f t="shared" si="8"/>
        <v>-3000000000</v>
      </c>
      <c r="AA27" s="2" t="str">
        <f>'DMV per. 1'!B27</f>
        <v>Zz</v>
      </c>
      <c r="AB27" s="2">
        <f t="shared" si="9"/>
        <v>0</v>
      </c>
    </row>
    <row r="28" spans="1:28" x14ac:dyDescent="0.25">
      <c r="A28" s="183">
        <v>25</v>
      </c>
      <c r="B28" s="185" t="str">
        <f>'DMV per. 1'!B28</f>
        <v>Zz</v>
      </c>
      <c r="C28" s="68"/>
      <c r="D28" s="68"/>
      <c r="E28" s="25">
        <v>50</v>
      </c>
      <c r="F28" s="68"/>
      <c r="G28" s="25">
        <v>50</v>
      </c>
      <c r="H28" s="68">
        <f t="shared" si="5"/>
        <v>100</v>
      </c>
      <c r="I28" s="1">
        <f t="shared" si="6"/>
        <v>23</v>
      </c>
      <c r="K28" s="12">
        <v>25</v>
      </c>
      <c r="L28" s="27" t="str">
        <v>Zz</v>
      </c>
      <c r="M28" s="12">
        <v>100</v>
      </c>
      <c r="N28" s="12">
        <v>0</v>
      </c>
      <c r="O28" s="12">
        <v>0</v>
      </c>
      <c r="P28" s="15">
        <v>-100000000</v>
      </c>
      <c r="Q28" s="15">
        <v>-3000000000</v>
      </c>
      <c r="S28" s="1">
        <v>25</v>
      </c>
      <c r="T28" s="122" t="str">
        <f>'DMV per. 1'!B28</f>
        <v>Zz</v>
      </c>
      <c r="U28" s="1">
        <f t="shared" si="2"/>
        <v>100</v>
      </c>
      <c r="V28" s="1">
        <f t="shared" si="3"/>
        <v>0</v>
      </c>
      <c r="W28" s="1">
        <f t="shared" si="4"/>
        <v>0</v>
      </c>
      <c r="X28" s="1">
        <f t="shared" si="7"/>
        <v>-100000000</v>
      </c>
      <c r="Y28" s="1">
        <f t="shared" si="8"/>
        <v>-3000000000</v>
      </c>
      <c r="AA28" s="2" t="str">
        <f>'DMV per. 1'!B28</f>
        <v>Zz</v>
      </c>
      <c r="AB28" s="2">
        <f t="shared" si="9"/>
        <v>0</v>
      </c>
    </row>
    <row r="29" spans="1:28" x14ac:dyDescent="0.25">
      <c r="A29" s="183">
        <v>26</v>
      </c>
      <c r="B29" s="185" t="str">
        <f>'DMV per. 1'!B29</f>
        <v>Zz</v>
      </c>
      <c r="C29" s="68"/>
      <c r="D29" s="68"/>
      <c r="E29" s="25">
        <v>50</v>
      </c>
      <c r="F29" s="68"/>
      <c r="G29" s="25">
        <v>50</v>
      </c>
      <c r="H29" s="68">
        <f t="shared" si="5"/>
        <v>100</v>
      </c>
      <c r="I29" s="1">
        <f t="shared" si="6"/>
        <v>23</v>
      </c>
      <c r="K29" s="12">
        <v>26</v>
      </c>
      <c r="L29" s="27" t="str">
        <v>Zz</v>
      </c>
      <c r="M29" s="12">
        <v>100</v>
      </c>
      <c r="N29" s="12">
        <v>0</v>
      </c>
      <c r="O29" s="12">
        <v>0</v>
      </c>
      <c r="P29" s="15">
        <v>-100000000</v>
      </c>
      <c r="Q29" s="15">
        <v>-3000000000</v>
      </c>
      <c r="S29" s="1">
        <v>26</v>
      </c>
      <c r="T29" s="122" t="str">
        <f>'DMV per. 1'!B29</f>
        <v>Zz</v>
      </c>
      <c r="U29" s="1">
        <f t="shared" si="2"/>
        <v>100</v>
      </c>
      <c r="V29" s="1">
        <f t="shared" si="3"/>
        <v>0</v>
      </c>
      <c r="W29" s="1">
        <f t="shared" si="4"/>
        <v>0</v>
      </c>
      <c r="X29" s="1">
        <f t="shared" si="7"/>
        <v>-100000000</v>
      </c>
      <c r="Y29" s="1">
        <f t="shared" si="8"/>
        <v>-3000000000</v>
      </c>
      <c r="AA29" s="2" t="str">
        <f>'DMV per. 1'!B29</f>
        <v>Zz</v>
      </c>
      <c r="AB29" s="2">
        <f t="shared" si="9"/>
        <v>0</v>
      </c>
    </row>
    <row r="30" spans="1:28" x14ac:dyDescent="0.25">
      <c r="A30" s="183">
        <v>27</v>
      </c>
      <c r="B30" s="185" t="str">
        <f>'DMV per. 1'!B30</f>
        <v>Zz</v>
      </c>
      <c r="C30" s="68"/>
      <c r="D30" s="68"/>
      <c r="E30" s="25">
        <v>50</v>
      </c>
      <c r="F30" s="68"/>
      <c r="G30" s="25">
        <v>50</v>
      </c>
      <c r="H30" s="68">
        <f t="shared" si="5"/>
        <v>100</v>
      </c>
      <c r="I30" s="1">
        <f t="shared" si="6"/>
        <v>23</v>
      </c>
      <c r="K30" s="12">
        <v>27</v>
      </c>
      <c r="L30" s="27" t="str">
        <v>Zz</v>
      </c>
      <c r="M30" s="12">
        <v>100</v>
      </c>
      <c r="N30" s="12">
        <v>0</v>
      </c>
      <c r="O30" s="12">
        <v>0</v>
      </c>
      <c r="P30" s="15">
        <v>-100000000</v>
      </c>
      <c r="Q30" s="15">
        <v>-3000000000</v>
      </c>
      <c r="S30" s="1">
        <v>27</v>
      </c>
      <c r="T30" s="122" t="str">
        <f>'DMV per. 1'!B30</f>
        <v>Zz</v>
      </c>
      <c r="U30" s="1">
        <f t="shared" si="2"/>
        <v>100</v>
      </c>
      <c r="V30" s="1">
        <f t="shared" si="3"/>
        <v>0</v>
      </c>
      <c r="W30" s="1">
        <f t="shared" si="4"/>
        <v>0</v>
      </c>
      <c r="X30" s="1">
        <f t="shared" si="7"/>
        <v>-100000000</v>
      </c>
      <c r="Y30" s="1">
        <f t="shared" si="8"/>
        <v>-3000000000</v>
      </c>
      <c r="AA30" s="2" t="str">
        <f>'DMV per. 1'!B30</f>
        <v>Zz</v>
      </c>
      <c r="AB30" s="2">
        <f t="shared" si="9"/>
        <v>0</v>
      </c>
    </row>
    <row r="31" spans="1:28" x14ac:dyDescent="0.25">
      <c r="A31" s="183">
        <v>28</v>
      </c>
      <c r="B31" s="185" t="str">
        <f>'DMV per. 1'!B31</f>
        <v>Zz</v>
      </c>
      <c r="C31" s="68"/>
      <c r="D31" s="68"/>
      <c r="E31" s="25">
        <v>50</v>
      </c>
      <c r="F31" s="68"/>
      <c r="G31" s="25">
        <v>50</v>
      </c>
      <c r="H31" s="68">
        <f t="shared" si="5"/>
        <v>100</v>
      </c>
      <c r="I31" s="1">
        <f t="shared" si="6"/>
        <v>23</v>
      </c>
      <c r="K31" s="12">
        <v>28</v>
      </c>
      <c r="L31" s="27" t="str">
        <v>Zz</v>
      </c>
      <c r="M31" s="12">
        <v>100</v>
      </c>
      <c r="N31" s="12">
        <v>0</v>
      </c>
      <c r="O31" s="12">
        <v>0</v>
      </c>
      <c r="P31" s="15">
        <v>-100000000</v>
      </c>
      <c r="Q31" s="15">
        <v>-3000000000</v>
      </c>
      <c r="S31" s="1">
        <v>28</v>
      </c>
      <c r="T31" s="122" t="str">
        <f>'DMV per. 1'!B31</f>
        <v>Zz</v>
      </c>
      <c r="U31" s="1">
        <f t="shared" si="2"/>
        <v>100</v>
      </c>
      <c r="V31" s="1">
        <f t="shared" si="3"/>
        <v>0</v>
      </c>
      <c r="W31" s="1">
        <f t="shared" si="4"/>
        <v>0</v>
      </c>
      <c r="X31" s="1">
        <f t="shared" si="7"/>
        <v>-100000000</v>
      </c>
      <c r="Y31" s="1">
        <f t="shared" si="8"/>
        <v>-3000000000</v>
      </c>
      <c r="AA31" s="2" t="str">
        <f>'DMV per. 1'!B31</f>
        <v>Zz</v>
      </c>
      <c r="AB31" s="2">
        <f t="shared" si="9"/>
        <v>0</v>
      </c>
    </row>
    <row r="32" spans="1:28" x14ac:dyDescent="0.25">
      <c r="A32" s="183">
        <v>29</v>
      </c>
      <c r="B32" s="185" t="str">
        <f>'DMV per. 1'!B32</f>
        <v>Zz</v>
      </c>
      <c r="C32" s="68"/>
      <c r="D32" s="68"/>
      <c r="E32" s="25">
        <v>50</v>
      </c>
      <c r="F32" s="68"/>
      <c r="G32" s="25">
        <v>50</v>
      </c>
      <c r="H32" s="68">
        <f t="shared" si="5"/>
        <v>100</v>
      </c>
      <c r="I32" s="1">
        <f t="shared" si="6"/>
        <v>23</v>
      </c>
      <c r="K32" s="12">
        <v>29</v>
      </c>
      <c r="L32" s="27" t="str">
        <v>Zz</v>
      </c>
      <c r="M32" s="12">
        <v>100</v>
      </c>
      <c r="N32" s="12">
        <v>0</v>
      </c>
      <c r="O32" s="12">
        <v>0</v>
      </c>
      <c r="P32" s="15">
        <v>-100000000</v>
      </c>
      <c r="Q32" s="15">
        <v>-3000000000</v>
      </c>
      <c r="S32" s="1">
        <v>29</v>
      </c>
      <c r="T32" s="122" t="str">
        <f>'DMV per. 1'!B32</f>
        <v>Zz</v>
      </c>
      <c r="U32" s="1">
        <f t="shared" si="2"/>
        <v>100</v>
      </c>
      <c r="V32" s="1">
        <f t="shared" si="3"/>
        <v>0</v>
      </c>
      <c r="W32" s="1">
        <f t="shared" si="4"/>
        <v>0</v>
      </c>
      <c r="X32" s="1">
        <f t="shared" si="7"/>
        <v>-100000000</v>
      </c>
      <c r="Y32" s="1">
        <f t="shared" si="8"/>
        <v>-3000000000</v>
      </c>
      <c r="AA32" s="2" t="str">
        <f>'DMV per. 1'!B32</f>
        <v>Zz</v>
      </c>
      <c r="AB32" s="2">
        <f t="shared" si="9"/>
        <v>0</v>
      </c>
    </row>
    <row r="33" spans="2:9" x14ac:dyDescent="0.25">
      <c r="B33" s="150" t="s">
        <v>59</v>
      </c>
      <c r="C33" s="179">
        <f>SUM(_xlfn.ANCHORARRAY(C34))</f>
        <v>14</v>
      </c>
      <c r="D33" s="180">
        <f>SUM(D4:D32)</f>
        <v>101</v>
      </c>
      <c r="E33" s="24"/>
      <c r="F33" s="105"/>
      <c r="G33" s="172">
        <f>IF(C33&gt;=1,1,0)</f>
        <v>1</v>
      </c>
      <c r="H33" s="105"/>
      <c r="I33" s="24"/>
    </row>
    <row r="34" spans="2:9" x14ac:dyDescent="0.25">
      <c r="B34" s="151" t="s">
        <v>62</v>
      </c>
      <c r="C34" s="181" cm="1">
        <f t="array" ref="C34:C62">IF(C4:C32&gt;=1,1,0)</f>
        <v>1</v>
      </c>
      <c r="D34" s="108" t="s">
        <v>27</v>
      </c>
      <c r="E34" s="26"/>
      <c r="F34" s="88">
        <v>12</v>
      </c>
      <c r="H34" s="105"/>
      <c r="I34" s="24"/>
    </row>
    <row r="35" spans="2:9" x14ac:dyDescent="0.25">
      <c r="C35" s="181">
        <v>0</v>
      </c>
      <c r="D35" s="108" t="s">
        <v>26</v>
      </c>
      <c r="E35" s="26"/>
      <c r="F35" s="88">
        <v>20</v>
      </c>
      <c r="H35" s="105"/>
      <c r="I35" s="24"/>
    </row>
    <row r="36" spans="2:9" x14ac:dyDescent="0.25">
      <c r="C36" s="181">
        <v>1</v>
      </c>
      <c r="D36" s="108" t="s">
        <v>31</v>
      </c>
      <c r="E36" s="26"/>
      <c r="F36" s="88">
        <v>39</v>
      </c>
      <c r="H36" s="105"/>
      <c r="I36" s="24"/>
    </row>
    <row r="37" spans="2:9" x14ac:dyDescent="0.25">
      <c r="C37" s="181">
        <v>1</v>
      </c>
      <c r="D37" s="108" t="s">
        <v>28</v>
      </c>
      <c r="E37" s="26"/>
      <c r="F37" s="88">
        <v>2</v>
      </c>
      <c r="H37" s="105"/>
      <c r="I37" s="24"/>
    </row>
    <row r="38" spans="2:9" x14ac:dyDescent="0.25">
      <c r="C38" s="181">
        <v>1</v>
      </c>
      <c r="D38" s="108" t="s">
        <v>29</v>
      </c>
      <c r="E38" s="26"/>
      <c r="F38" s="88">
        <v>16</v>
      </c>
      <c r="H38" s="105"/>
      <c r="I38" s="24"/>
    </row>
    <row r="39" spans="2:9" x14ac:dyDescent="0.25">
      <c r="C39" s="181">
        <v>1</v>
      </c>
      <c r="D39" s="108" t="s">
        <v>30</v>
      </c>
      <c r="E39" s="26"/>
      <c r="F39" s="88">
        <v>12</v>
      </c>
      <c r="H39" s="105"/>
      <c r="I39" s="24"/>
    </row>
    <row r="40" spans="2:9" x14ac:dyDescent="0.25">
      <c r="C40" s="181">
        <v>0</v>
      </c>
      <c r="D40" s="108" t="s">
        <v>32</v>
      </c>
      <c r="E40" s="26"/>
      <c r="F40" s="68">
        <v>0</v>
      </c>
      <c r="H40" s="105"/>
      <c r="I40" s="24"/>
    </row>
    <row r="41" spans="2:9" x14ac:dyDescent="0.25">
      <c r="C41" s="181">
        <v>0</v>
      </c>
      <c r="D41" s="108" t="s">
        <v>33</v>
      </c>
      <c r="E41" s="26"/>
      <c r="F41" s="68">
        <v>0</v>
      </c>
      <c r="H41" s="105"/>
      <c r="I41" s="24"/>
    </row>
    <row r="42" spans="2:9" x14ac:dyDescent="0.25">
      <c r="C42" s="181">
        <v>0</v>
      </c>
      <c r="D42" s="108" t="s">
        <v>34</v>
      </c>
      <c r="E42" s="26"/>
      <c r="F42" s="68">
        <v>0</v>
      </c>
      <c r="H42" s="105"/>
      <c r="I42" s="24"/>
    </row>
    <row r="43" spans="2:9" x14ac:dyDescent="0.25">
      <c r="C43" s="181">
        <v>1</v>
      </c>
      <c r="D43" s="108" t="s">
        <v>35</v>
      </c>
      <c r="E43" s="26"/>
      <c r="F43" s="68">
        <v>0</v>
      </c>
      <c r="H43" s="105"/>
      <c r="I43" s="24"/>
    </row>
    <row r="44" spans="2:9" x14ac:dyDescent="0.25">
      <c r="C44" s="181">
        <v>0</v>
      </c>
      <c r="D44" s="108" t="s">
        <v>85</v>
      </c>
      <c r="E44" s="26"/>
      <c r="F44" s="68">
        <v>0</v>
      </c>
      <c r="H44" s="105"/>
      <c r="I44" s="24"/>
    </row>
    <row r="45" spans="2:9" x14ac:dyDescent="0.25">
      <c r="C45" s="181">
        <v>0</v>
      </c>
      <c r="D45" s="108" t="s">
        <v>36</v>
      </c>
      <c r="E45" s="26"/>
      <c r="F45" s="68">
        <v>0</v>
      </c>
      <c r="H45" s="105"/>
      <c r="I45" s="24"/>
    </row>
    <row r="46" spans="2:9" x14ac:dyDescent="0.25">
      <c r="C46" s="181">
        <v>1</v>
      </c>
      <c r="D46" s="108" t="s">
        <v>36</v>
      </c>
      <c r="E46" s="26"/>
      <c r="F46" s="68">
        <v>0</v>
      </c>
      <c r="H46" s="105"/>
      <c r="I46" s="24"/>
    </row>
    <row r="47" spans="2:9" x14ac:dyDescent="0.25">
      <c r="C47" s="182">
        <v>1</v>
      </c>
      <c r="D47" s="105"/>
      <c r="E47" s="24"/>
      <c r="F47" s="68">
        <f>SUM(F34:F46)</f>
        <v>101</v>
      </c>
      <c r="H47" s="105"/>
      <c r="I47" s="24"/>
    </row>
    <row r="48" spans="2:9" x14ac:dyDescent="0.25">
      <c r="C48" s="182">
        <v>0</v>
      </c>
      <c r="D48" s="105"/>
      <c r="E48" s="24"/>
      <c r="F48" s="105"/>
      <c r="G48" s="24"/>
      <c r="H48" s="105"/>
      <c r="I48" s="24"/>
    </row>
    <row r="49" spans="3:3" x14ac:dyDescent="0.25">
      <c r="C49" s="181">
        <v>1</v>
      </c>
    </row>
    <row r="50" spans="3:3" x14ac:dyDescent="0.25">
      <c r="C50" s="181">
        <v>1</v>
      </c>
    </row>
    <row r="51" spans="3:3" x14ac:dyDescent="0.25">
      <c r="C51" s="181">
        <v>1</v>
      </c>
    </row>
    <row r="52" spans="3:3" x14ac:dyDescent="0.25">
      <c r="C52" s="181">
        <v>1</v>
      </c>
    </row>
    <row r="53" spans="3:3" x14ac:dyDescent="0.25">
      <c r="C53" s="181">
        <v>1</v>
      </c>
    </row>
    <row r="54" spans="3:3" x14ac:dyDescent="0.25">
      <c r="C54" s="181">
        <v>1</v>
      </c>
    </row>
    <row r="55" spans="3:3" x14ac:dyDescent="0.25">
      <c r="C55" s="181">
        <v>0</v>
      </c>
    </row>
    <row r="56" spans="3:3" x14ac:dyDescent="0.25">
      <c r="C56" s="181">
        <v>0</v>
      </c>
    </row>
    <row r="57" spans="3:3" x14ac:dyDescent="0.25">
      <c r="C57" s="181">
        <v>0</v>
      </c>
    </row>
    <row r="58" spans="3:3" x14ac:dyDescent="0.25">
      <c r="C58" s="181">
        <v>0</v>
      </c>
    </row>
    <row r="59" spans="3:3" x14ac:dyDescent="0.25">
      <c r="C59" s="181">
        <v>0</v>
      </c>
    </row>
    <row r="60" spans="3:3" x14ac:dyDescent="0.25">
      <c r="C60" s="181">
        <v>0</v>
      </c>
    </row>
    <row r="61" spans="3:3" x14ac:dyDescent="0.25">
      <c r="C61" s="181">
        <v>0</v>
      </c>
    </row>
    <row r="62" spans="3:3" x14ac:dyDescent="0.25">
      <c r="C62" s="181">
        <v>0</v>
      </c>
    </row>
  </sheetData>
  <sheetProtection sheet="1" scenarios="1" selectLockedCells="1"/>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B2DA3-D572-4B23-8516-FFC5A1F5F7F0}">
  <dimension ref="A1:EA40"/>
  <sheetViews>
    <sheetView workbookViewId="0">
      <selection activeCell="DV8" sqref="DV8"/>
    </sheetView>
  </sheetViews>
  <sheetFormatPr defaultRowHeight="15" x14ac:dyDescent="0.25"/>
  <cols>
    <col min="1" max="1" width="5" style="55" customWidth="1"/>
    <col min="2" max="2" width="3.5703125" customWidth="1"/>
    <col min="3" max="3" width="17.140625" customWidth="1"/>
    <col min="4" max="4" width="9" customWidth="1"/>
    <col min="6" max="6" width="9.140625" customWidth="1"/>
    <col min="7" max="8" width="12.7109375" hidden="1" customWidth="1"/>
    <col min="9" max="9" width="9.140625" style="57"/>
    <col min="10" max="10" width="3.5703125" customWidth="1"/>
    <col min="11" max="11" width="17.140625" customWidth="1"/>
    <col min="12" max="12" width="9" customWidth="1"/>
    <col min="15" max="16" width="0" hidden="1" customWidth="1"/>
    <col min="17" max="17" width="9.140625" style="55" customWidth="1"/>
    <col min="18" max="18" width="3.5703125" customWidth="1"/>
    <col min="19" max="19" width="17.140625" customWidth="1"/>
    <col min="23" max="25" width="9.140625" hidden="1" customWidth="1"/>
    <col min="26" max="26" width="18.7109375" hidden="1" customWidth="1"/>
    <col min="27" max="29" width="9.140625" hidden="1" customWidth="1"/>
    <col min="30" max="31" width="11" hidden="1" customWidth="1"/>
    <col min="32" max="32" width="9.140625" hidden="1" customWidth="1"/>
    <col min="33" max="33" width="18.5703125" hidden="1" customWidth="1"/>
    <col min="34" max="36" width="9.140625" hidden="1" customWidth="1"/>
    <col min="37" max="38" width="15.7109375" hidden="1" customWidth="1"/>
    <col min="39" max="39" width="9.140625" hidden="1" customWidth="1"/>
    <col min="40" max="40" width="16.7109375" hidden="1" customWidth="1"/>
    <col min="41" max="43" width="9.140625" hidden="1" customWidth="1"/>
    <col min="44" max="45" width="16.140625" hidden="1" customWidth="1"/>
    <col min="46" max="46" width="9.140625" hidden="1" customWidth="1"/>
    <col min="47" max="47" width="19.7109375" style="55" hidden="1" customWidth="1"/>
    <col min="48" max="49" width="9.140625" style="55" hidden="1" customWidth="1"/>
    <col min="50" max="50" width="9.140625" hidden="1" customWidth="1"/>
    <col min="51" max="52" width="13.140625" hidden="1" customWidth="1"/>
    <col min="53" max="54" width="9.140625" hidden="1" customWidth="1"/>
    <col min="55" max="56" width="12.28515625" hidden="1" customWidth="1"/>
    <col min="57" max="57" width="7.5703125" customWidth="1"/>
    <col min="58" max="58" width="3.5703125" customWidth="1"/>
    <col min="59" max="59" width="17.140625" customWidth="1"/>
    <col min="63" max="64" width="0" hidden="1" customWidth="1"/>
    <col min="65" max="65" width="9.140625" style="55"/>
    <col min="66" max="66" width="3.5703125" customWidth="1"/>
    <col min="67" max="67" width="17.140625" customWidth="1"/>
    <col min="71" max="72" width="13.85546875" hidden="1" customWidth="1"/>
    <col min="73" max="73" width="13.85546875" customWidth="1"/>
    <col min="74" max="74" width="3.5703125" customWidth="1"/>
    <col min="75" max="75" width="17.140625" customWidth="1"/>
    <col min="76" max="76" width="8.7109375" customWidth="1"/>
    <col min="77" max="77" width="11.28515625" customWidth="1"/>
    <col min="78" max="78" width="13.85546875" customWidth="1"/>
    <col min="79" max="79" width="13.85546875" hidden="1" customWidth="1"/>
    <col min="80" max="80" width="9.140625" style="55"/>
    <col min="81" max="81" width="3.5703125" customWidth="1"/>
    <col min="82" max="82" width="17.140625" customWidth="1"/>
    <col min="86" max="86" width="9.140625" style="55"/>
    <col min="87" max="87" width="18.28515625" customWidth="1"/>
    <col min="88" max="88" width="11" customWidth="1"/>
    <col min="89" max="90" width="9.140625" style="55" customWidth="1"/>
    <col min="91" max="95" width="9.140625" style="55" hidden="1" customWidth="1"/>
    <col min="96" max="96" width="16.5703125" style="55" hidden="1" customWidth="1"/>
    <col min="97" max="101" width="9.140625" style="55" hidden="1" customWidth="1"/>
    <col min="102" max="102" width="18.5703125" style="55" hidden="1" customWidth="1"/>
    <col min="103" max="103" width="10.5703125" style="55" hidden="1" customWidth="1"/>
    <col min="104" max="104" width="10" style="55" hidden="1" customWidth="1"/>
    <col min="105" max="105" width="10.85546875" style="55" hidden="1" customWidth="1"/>
    <col min="106" max="106" width="11.42578125" style="55" hidden="1" customWidth="1"/>
    <col min="107" max="121" width="9.140625" style="55" hidden="1" customWidth="1"/>
    <col min="122" max="122" width="18.140625" style="55" customWidth="1"/>
    <col min="123" max="131" width="9.140625" style="55"/>
  </cols>
  <sheetData>
    <row r="1" spans="2:123" s="55" customFormat="1" x14ac:dyDescent="0.25">
      <c r="I1" s="57"/>
    </row>
    <row r="2" spans="2:123" s="55" customFormat="1" x14ac:dyDescent="0.25">
      <c r="I2" s="57"/>
    </row>
    <row r="3" spans="2:123" s="55" customFormat="1" ht="35.25" customHeight="1" x14ac:dyDescent="0.35">
      <c r="I3" s="57"/>
      <c r="Z3" s="138" t="s">
        <v>54</v>
      </c>
      <c r="AG3" s="139" t="s">
        <v>55</v>
      </c>
      <c r="AN3" s="133" t="s">
        <v>56</v>
      </c>
      <c r="AU3" s="133" t="s">
        <v>57</v>
      </c>
      <c r="AX3" s="128"/>
      <c r="AY3" s="140"/>
      <c r="AZ3" s="128"/>
      <c r="BA3" s="128"/>
      <c r="BB3" s="128"/>
      <c r="BC3" s="128"/>
      <c r="BD3" s="128"/>
      <c r="CX3" s="141" t="s">
        <v>58</v>
      </c>
      <c r="CY3" s="141"/>
    </row>
    <row r="4" spans="2:123" ht="19.5" customHeight="1" x14ac:dyDescent="0.3">
      <c r="B4" s="2"/>
      <c r="C4" s="42" t="s">
        <v>52</v>
      </c>
      <c r="D4" s="42" t="s">
        <v>46</v>
      </c>
      <c r="E4" s="42" t="s">
        <v>50</v>
      </c>
      <c r="F4" s="43" t="s">
        <v>41</v>
      </c>
      <c r="G4" s="15"/>
      <c r="H4" s="15"/>
      <c r="I4" s="56"/>
      <c r="J4" s="2"/>
      <c r="K4" s="44" t="s">
        <v>52</v>
      </c>
      <c r="L4" s="42" t="s">
        <v>46</v>
      </c>
      <c r="M4" s="42" t="s">
        <v>50</v>
      </c>
      <c r="N4" s="42" t="s">
        <v>41</v>
      </c>
      <c r="O4" s="15"/>
      <c r="P4" s="15"/>
      <c r="Q4" s="56"/>
      <c r="R4" s="2"/>
      <c r="S4" s="44" t="s">
        <v>52</v>
      </c>
      <c r="T4" s="42" t="s">
        <v>46</v>
      </c>
      <c r="U4" s="42" t="s">
        <v>50</v>
      </c>
      <c r="V4" s="42" t="s">
        <v>41</v>
      </c>
      <c r="W4" s="126"/>
      <c r="X4" s="126"/>
      <c r="Y4" s="36"/>
      <c r="Z4" s="44" t="s">
        <v>52</v>
      </c>
      <c r="AA4" s="42" t="s">
        <v>46</v>
      </c>
      <c r="AB4" s="42" t="s">
        <v>50</v>
      </c>
      <c r="AC4" s="42" t="s">
        <v>41</v>
      </c>
      <c r="AD4" s="14"/>
      <c r="AE4" s="14"/>
      <c r="AF4" s="36"/>
      <c r="AG4" s="44" t="s">
        <v>52</v>
      </c>
      <c r="AH4" s="42" t="s">
        <v>46</v>
      </c>
      <c r="AI4" s="42" t="s">
        <v>50</v>
      </c>
      <c r="AJ4" s="42" t="s">
        <v>41</v>
      </c>
      <c r="AK4" s="14"/>
      <c r="AL4" s="14"/>
      <c r="AM4" s="36"/>
      <c r="AN4" s="44" t="s">
        <v>52</v>
      </c>
      <c r="AO4" s="42" t="s">
        <v>46</v>
      </c>
      <c r="AP4" s="42" t="s">
        <v>50</v>
      </c>
      <c r="AQ4" s="42" t="s">
        <v>41</v>
      </c>
      <c r="AR4" s="14"/>
      <c r="AS4" s="14"/>
      <c r="AT4" s="36"/>
      <c r="AU4" s="44" t="s">
        <v>52</v>
      </c>
      <c r="AV4" s="42" t="s">
        <v>46</v>
      </c>
      <c r="AW4" s="42" t="s">
        <v>50</v>
      </c>
      <c r="AX4" s="42" t="s">
        <v>41</v>
      </c>
      <c r="AY4" s="14"/>
      <c r="AZ4" s="14"/>
      <c r="BA4" s="36"/>
      <c r="BB4" s="36"/>
      <c r="BC4" s="127"/>
      <c r="BD4" s="127"/>
      <c r="BF4" s="1"/>
      <c r="BG4" s="42" t="s">
        <v>52</v>
      </c>
      <c r="BH4" s="42" t="s">
        <v>46</v>
      </c>
      <c r="BI4" s="42" t="s">
        <v>50</v>
      </c>
      <c r="BJ4" s="42" t="s">
        <v>41</v>
      </c>
      <c r="BK4" s="42"/>
      <c r="BL4" s="42"/>
      <c r="BN4" s="1"/>
      <c r="BO4" s="42" t="s">
        <v>52</v>
      </c>
      <c r="BP4" s="42" t="s">
        <v>46</v>
      </c>
      <c r="BQ4" s="42" t="s">
        <v>50</v>
      </c>
      <c r="BR4" s="42" t="s">
        <v>41</v>
      </c>
      <c r="BS4" s="125"/>
      <c r="BT4" s="125"/>
      <c r="BU4" s="36"/>
      <c r="BV4" s="1"/>
      <c r="BW4" s="143" t="s">
        <v>52</v>
      </c>
      <c r="BX4" s="143" t="s">
        <v>46</v>
      </c>
      <c r="BY4" s="143" t="s">
        <v>50</v>
      </c>
      <c r="BZ4" s="143" t="s">
        <v>41</v>
      </c>
      <c r="CA4" s="36"/>
      <c r="CC4" s="1"/>
      <c r="CD4" s="42" t="s">
        <v>52</v>
      </c>
      <c r="CE4" s="42" t="s">
        <v>46</v>
      </c>
      <c r="CF4" s="42" t="s">
        <v>50</v>
      </c>
      <c r="CG4" s="42" t="s">
        <v>41</v>
      </c>
      <c r="CI4" s="136" t="s">
        <v>53</v>
      </c>
      <c r="CJ4" s="137"/>
      <c r="CR4" s="88" t="s">
        <v>52</v>
      </c>
      <c r="CS4" s="88" t="s">
        <v>46</v>
      </c>
      <c r="CT4" s="88" t="s">
        <v>50</v>
      </c>
      <c r="CU4" s="88" t="s">
        <v>41</v>
      </c>
      <c r="CX4" s="88" t="s">
        <v>52</v>
      </c>
      <c r="CY4" s="88" t="s">
        <v>46</v>
      </c>
      <c r="CZ4" s="88" t="s">
        <v>50</v>
      </c>
      <c r="DA4" s="88" t="s">
        <v>41</v>
      </c>
      <c r="DR4" s="209" t="s">
        <v>84</v>
      </c>
      <c r="DS4" s="210"/>
    </row>
    <row r="5" spans="2:123" x14ac:dyDescent="0.25">
      <c r="B5" s="40">
        <v>1</v>
      </c>
      <c r="C5" s="41" t="str" cm="1">
        <f t="array" ref="C5:H33">_xlfn._xlws.SORT('DMV per. 1'!DM4:DR32,5,-1)</f>
        <v>Jos Selder</v>
      </c>
      <c r="D5" s="40">
        <v>66</v>
      </c>
      <c r="E5" s="40">
        <v>118</v>
      </c>
      <c r="F5" s="40">
        <v>58240</v>
      </c>
      <c r="G5" s="15">
        <v>-65999882</v>
      </c>
      <c r="H5" s="15">
        <v>-197941760</v>
      </c>
      <c r="I5" s="56"/>
      <c r="J5" s="40">
        <v>1</v>
      </c>
      <c r="K5" s="41" t="str" cm="1">
        <f t="array" ref="K5:P33">_xlfn._xlws.SORT('DMV per. 2'!DM4:DR32,5,-1)</f>
        <v>Jos Selder</v>
      </c>
      <c r="L5" s="40">
        <v>59</v>
      </c>
      <c r="M5" s="40">
        <v>108</v>
      </c>
      <c r="N5" s="40">
        <v>53068</v>
      </c>
      <c r="O5" s="15">
        <v>-58999892</v>
      </c>
      <c r="P5" s="15">
        <v>-1769946932</v>
      </c>
      <c r="Q5" s="56"/>
      <c r="R5" s="40">
        <v>1</v>
      </c>
      <c r="S5" s="40" t="str" cm="1">
        <f t="array" ref="S5:X33">_xlfn._xlws.SORT(AN5:AS33,5,-1)</f>
        <v>Jos Selder</v>
      </c>
      <c r="T5" s="40">
        <v>125</v>
      </c>
      <c r="U5" s="40">
        <v>226</v>
      </c>
      <c r="V5" s="40">
        <v>111200</v>
      </c>
      <c r="W5" s="126">
        <v>-124999774</v>
      </c>
      <c r="X5" s="126">
        <v>3750111200</v>
      </c>
      <c r="Y5" s="36"/>
      <c r="Z5" s="36" t="str" cm="1">
        <f t="array" ref="Z5:AE33">_xlfn._xlws.SORT('DMV per. 1'!DM4:DR32,5,-1)</f>
        <v>Jos Selder</v>
      </c>
      <c r="AA5" s="36">
        <v>66</v>
      </c>
      <c r="AB5" s="36">
        <v>118</v>
      </c>
      <c r="AC5" s="36">
        <v>58240</v>
      </c>
      <c r="AD5" s="36">
        <v>-65999882</v>
      </c>
      <c r="AE5" s="36">
        <v>-197941760</v>
      </c>
      <c r="AF5" s="36"/>
      <c r="AG5" s="36" t="str" cm="1">
        <f t="array" ref="AG5:AL33">_xlfn._xlws.SORT('DMV per. 2'!DM4:DR32,5,-1)</f>
        <v>Jos Selder</v>
      </c>
      <c r="AH5" s="36">
        <v>59</v>
      </c>
      <c r="AI5" s="36">
        <v>108</v>
      </c>
      <c r="AJ5" s="36">
        <v>53068</v>
      </c>
      <c r="AK5" s="36">
        <v>-58999892</v>
      </c>
      <c r="AL5" s="36">
        <v>-1769946932</v>
      </c>
      <c r="AM5" s="36"/>
      <c r="AN5" s="36" t="str">
        <f>'DMV per. 1'!B4</f>
        <v>Casper Geerlings</v>
      </c>
      <c r="AO5" s="36">
        <f>SUM('DMV per. 1'!DU4+'DMV per. 2'!EG4)</f>
        <v>316</v>
      </c>
      <c r="AP5" s="36">
        <f>SUM('DMV per. 1'!EL4+'DMV per. 2'!EX4)</f>
        <v>82</v>
      </c>
      <c r="AQ5" s="36">
        <f>SUM('DMV per. 1'!FB4+'DMV per. 2'!FN4)</f>
        <v>60080</v>
      </c>
      <c r="AR5" s="36">
        <f>AO5*-1000000+AP5</f>
        <v>-315999918</v>
      </c>
      <c r="AS5" s="36">
        <f>AO5*30000000+AQ5</f>
        <v>9480060080</v>
      </c>
      <c r="AT5" s="36"/>
      <c r="AU5" s="56" t="str" cm="1">
        <f t="array" ref="AU5:AZ33">_xlfn._xlws.SORT('DMV koning'!DM4:DR32)</f>
        <v>Casper Geerlings</v>
      </c>
      <c r="AV5" s="56">
        <v>87</v>
      </c>
      <c r="AW5" s="56">
        <v>37</v>
      </c>
      <c r="AX5" s="36">
        <v>15850</v>
      </c>
      <c r="AY5" s="36">
        <v>-86999963</v>
      </c>
      <c r="AZ5" s="36">
        <v>-2609984150</v>
      </c>
      <c r="BA5" s="36"/>
      <c r="BB5" s="36"/>
      <c r="BC5" s="127"/>
      <c r="BD5" s="127"/>
      <c r="BF5" s="45">
        <v>1</v>
      </c>
      <c r="BG5" s="45" t="str" cm="1">
        <f t="array" ref="BG5:BL33">_xlfn._xlws.SORT(AU5:AZ33,5,-1)</f>
        <v>Jos Selder</v>
      </c>
      <c r="BH5" s="45">
        <v>27</v>
      </c>
      <c r="BI5" s="45">
        <v>59</v>
      </c>
      <c r="BJ5" s="45">
        <v>37080</v>
      </c>
      <c r="BK5" s="15">
        <v>-26999941</v>
      </c>
      <c r="BL5" s="15">
        <v>-809962920</v>
      </c>
      <c r="BN5" s="46">
        <v>1</v>
      </c>
      <c r="BO5" s="47" t="str" cm="1">
        <f t="array" ref="BO5:BT33">_xlfn._xlws.SORT('SOEP wedstrijd'!T4:Y32,5,-1)</f>
        <v>Frans Peeters</v>
      </c>
      <c r="BP5" s="47">
        <v>3</v>
      </c>
      <c r="BQ5" s="47">
        <v>11</v>
      </c>
      <c r="BR5" s="47">
        <v>7920</v>
      </c>
      <c r="BS5" s="123">
        <v>-2999989</v>
      </c>
      <c r="BT5" s="123">
        <v>-89992080</v>
      </c>
      <c r="BU5" s="38"/>
      <c r="BV5" s="142">
        <v>1</v>
      </c>
      <c r="BW5" s="144" t="str" cm="1">
        <f t="array" ref="BW5:CA33">_xlfn._xlws.SORT(CX5:DB33,5,-1)</f>
        <v>Jos Selder</v>
      </c>
      <c r="BX5" s="144">
        <v>134</v>
      </c>
      <c r="BY5" s="144">
        <v>236</v>
      </c>
      <c r="BZ5" s="144">
        <v>115220</v>
      </c>
      <c r="CA5" s="145">
        <v>-13399764</v>
      </c>
      <c r="CC5" s="5">
        <v>1</v>
      </c>
      <c r="CD5" s="5" t="str" cm="1">
        <f t="array" ref="CD5:CG33">_xlfn._xlws.SORT(_xlfn._xlws.FILTER(CR5:CU33,CS5:CS33&gt;=LARGE(CS5:CS33,29)),2,1)</f>
        <v>Jos Selder</v>
      </c>
      <c r="CE5" s="5">
        <v>161</v>
      </c>
      <c r="CF5" s="5">
        <v>295</v>
      </c>
      <c r="CG5" s="5">
        <v>152300</v>
      </c>
      <c r="CI5" s="49" t="s">
        <v>27</v>
      </c>
      <c r="CJ5" s="157">
        <f>SUM('DMV per. 1'!DI34,'DMV per. 2'!DI34,'DMV koning'!DI34,'SOEP wedstrijd'!F34)</f>
        <v>462</v>
      </c>
      <c r="CR5" s="55" t="str">
        <f>'DMV per. 1'!B4</f>
        <v>Casper Geerlings</v>
      </c>
      <c r="CS5" s="105">
        <f>SUM('DMV per. 1'!DU4,'DMV per. 2'!EG4,'DMV koning'!DU4,'SOEP wedstrijd'!U4)</f>
        <v>421</v>
      </c>
      <c r="CT5" s="105">
        <f>SUM('DMV per. 1'!EL4,'DMV per. 2'!EX4,'DMV koning'!EL4,'SOEP wedstrijd'!V4)</f>
        <v>123</v>
      </c>
      <c r="CU5" s="105">
        <f>SUM('DMV per. 1'!FB4,'DMV per. 2'!FN4,'DMV koning'!FB4,'SOEP wedstrijd'!W4)</f>
        <v>79650</v>
      </c>
      <c r="CX5" s="55" t="str">
        <f>'DMV per. 1'!B4</f>
        <v>Casper Geerlings</v>
      </c>
      <c r="CY5" s="55">
        <f>SUM('DMV per. 1'!DU4+'DMV per. 2'!EG4+'SOEP wedstrijd'!H4)</f>
        <v>334</v>
      </c>
      <c r="CZ5" s="55">
        <f>SUM('DMV per. 1'!EL4+'DMV per. 2'!EX4+'SOEP wedstrijd'!D4)</f>
        <v>86</v>
      </c>
      <c r="DA5" s="55">
        <f>SUM('DMV per. 1'!FB4+'DMV per. 2'!FN4+'SOEP wedstrijd'!F4)</f>
        <v>63800</v>
      </c>
      <c r="DB5" s="55">
        <f>CY5*-100000+CZ5</f>
        <v>-33399914</v>
      </c>
      <c r="DR5" s="211" t="str">
        <f>'DMV per. 1'!B4</f>
        <v>Casper Geerlings</v>
      </c>
      <c r="DS5" s="216">
        <f>SUM('DMV per. 1'!GF4+'DMV per. 2'!GQ4+'DMV koning'!GF4+'SOEP wedstrijd'!AB4)</f>
        <v>24</v>
      </c>
    </row>
    <row r="6" spans="2:123" x14ac:dyDescent="0.25">
      <c r="B6" s="40">
        <v>2</v>
      </c>
      <c r="C6" s="41" t="str">
        <v>Sjra Janssen</v>
      </c>
      <c r="D6" s="40">
        <v>73</v>
      </c>
      <c r="E6" s="40">
        <v>129</v>
      </c>
      <c r="F6" s="40">
        <v>47430</v>
      </c>
      <c r="G6" s="15">
        <v>-72999871</v>
      </c>
      <c r="H6" s="15">
        <v>-218952570</v>
      </c>
      <c r="I6" s="56"/>
      <c r="J6" s="40">
        <v>2</v>
      </c>
      <c r="K6" s="41" t="str">
        <v>Thijs Seijkens</v>
      </c>
      <c r="L6" s="40">
        <v>86</v>
      </c>
      <c r="M6" s="40">
        <v>63</v>
      </c>
      <c r="N6" s="40">
        <v>43923</v>
      </c>
      <c r="O6" s="15">
        <v>-85999937</v>
      </c>
      <c r="P6" s="15">
        <v>-2579956077</v>
      </c>
      <c r="Q6" s="56"/>
      <c r="R6" s="40">
        <v>2</v>
      </c>
      <c r="S6" s="40" t="str">
        <v>Sjra Stevens</v>
      </c>
      <c r="T6" s="40">
        <v>172</v>
      </c>
      <c r="U6" s="40">
        <v>229</v>
      </c>
      <c r="V6" s="40">
        <v>81470</v>
      </c>
      <c r="W6" s="126">
        <v>-171999771</v>
      </c>
      <c r="X6" s="126">
        <v>5160081470</v>
      </c>
      <c r="Y6" s="36"/>
      <c r="Z6" s="36" t="str">
        <v>Sjra Janssen</v>
      </c>
      <c r="AA6" s="36">
        <v>73</v>
      </c>
      <c r="AB6" s="36">
        <v>129</v>
      </c>
      <c r="AC6" s="36">
        <v>47430</v>
      </c>
      <c r="AD6" s="36">
        <v>-72999871</v>
      </c>
      <c r="AE6" s="36">
        <v>-218952570</v>
      </c>
      <c r="AF6" s="36"/>
      <c r="AG6" s="36" t="str">
        <v>Thijs Seijkens</v>
      </c>
      <c r="AH6" s="36">
        <v>86</v>
      </c>
      <c r="AI6" s="36">
        <v>63</v>
      </c>
      <c r="AJ6" s="36">
        <v>43923</v>
      </c>
      <c r="AK6" s="36">
        <v>-85999937</v>
      </c>
      <c r="AL6" s="36">
        <v>-2579956077</v>
      </c>
      <c r="AM6" s="36"/>
      <c r="AN6" s="36" t="str">
        <f>'DMV per. 1'!B5</f>
        <v>Chrit Houwers</v>
      </c>
      <c r="AO6" s="36">
        <f>SUM('DMV per. 1'!DU5+'DMV per. 2'!EG5)</f>
        <v>214</v>
      </c>
      <c r="AP6" s="36">
        <f>SUM('DMV per. 1'!EL5+'DMV per. 2'!EX5)</f>
        <v>150</v>
      </c>
      <c r="AQ6" s="36">
        <f>SUM('DMV per. 1'!FB5+'DMV per. 2'!FN5)</f>
        <v>75690</v>
      </c>
      <c r="AR6" s="36">
        <f t="shared" ref="AR6:AR33" si="0">AO6*-1000000+AP6</f>
        <v>-213999850</v>
      </c>
      <c r="AS6" s="36">
        <f t="shared" ref="AS6:AS33" si="1">AO6*30000000+AQ6</f>
        <v>6420075690</v>
      </c>
      <c r="AT6" s="36"/>
      <c r="AU6" s="56" t="str">
        <v>Chrit Houwers</v>
      </c>
      <c r="AV6" s="56">
        <v>95</v>
      </c>
      <c r="AW6" s="56">
        <v>24</v>
      </c>
      <c r="AX6" s="36">
        <v>17940</v>
      </c>
      <c r="AY6" s="36">
        <v>-94999976</v>
      </c>
      <c r="AZ6" s="36">
        <v>-2849982060</v>
      </c>
      <c r="BA6" s="36"/>
      <c r="BB6" s="36"/>
      <c r="BC6" s="127"/>
      <c r="BD6" s="127"/>
      <c r="BF6" s="45">
        <v>2</v>
      </c>
      <c r="BG6" s="45" t="str">
        <v>Thijs Seijkens</v>
      </c>
      <c r="BH6" s="45">
        <v>46</v>
      </c>
      <c r="BI6" s="45">
        <v>50</v>
      </c>
      <c r="BJ6" s="45">
        <v>28490</v>
      </c>
      <c r="BK6" s="15">
        <v>-45999950</v>
      </c>
      <c r="BL6" s="15">
        <v>-1379971510</v>
      </c>
      <c r="BN6" s="46">
        <v>2</v>
      </c>
      <c r="BO6" s="47" t="str">
        <v>Sjra Janssen</v>
      </c>
      <c r="BP6" s="47">
        <v>4</v>
      </c>
      <c r="BQ6" s="47">
        <v>12</v>
      </c>
      <c r="BR6" s="47">
        <v>5880</v>
      </c>
      <c r="BS6" s="123">
        <v>-3999988</v>
      </c>
      <c r="BT6" s="123">
        <v>-119994120</v>
      </c>
      <c r="BU6" s="38"/>
      <c r="BV6" s="142">
        <v>2</v>
      </c>
      <c r="BW6" s="144" t="str">
        <v>Sjra Stevens</v>
      </c>
      <c r="BX6" s="144">
        <v>195</v>
      </c>
      <c r="BY6" s="144">
        <v>235</v>
      </c>
      <c r="BZ6" s="144">
        <v>83570</v>
      </c>
      <c r="CA6" s="145">
        <v>-19499765</v>
      </c>
      <c r="CC6" s="5">
        <v>2</v>
      </c>
      <c r="CD6" s="5" t="str">
        <v>Sjra Stevens</v>
      </c>
      <c r="CE6" s="5">
        <v>258</v>
      </c>
      <c r="CF6" s="5">
        <v>289</v>
      </c>
      <c r="CG6" s="5">
        <v>106511</v>
      </c>
      <c r="CI6" s="49" t="s">
        <v>26</v>
      </c>
      <c r="CJ6" s="157">
        <f>SUM('DMV per. 1'!DI35,'DMV per. 2'!DI35,'DMV koning'!DI35,'SOEP wedstrijd'!F35)</f>
        <v>813</v>
      </c>
      <c r="CR6" s="55" t="str">
        <f>'DMV per. 1'!B5</f>
        <v>Chrit Houwers</v>
      </c>
      <c r="CS6" s="105">
        <f>SUM('DMV per. 1'!DU5,'DMV per. 2'!EG5,'DMV koning'!DU5,'SOEP wedstrijd'!U5)</f>
        <v>339</v>
      </c>
      <c r="CT6" s="105">
        <f>SUM('DMV per. 1'!EL5,'DMV per. 2'!EX5,'DMV koning'!EL5,'SOEP wedstrijd'!V5)</f>
        <v>174</v>
      </c>
      <c r="CU6" s="105">
        <f>SUM('DMV per. 1'!FB5,'DMV per. 2'!FN5,'DMV koning'!FB5,'SOEP wedstrijd'!W5)</f>
        <v>93630</v>
      </c>
      <c r="CX6" s="55" t="str">
        <f>'DMV per. 1'!B5</f>
        <v>Chrit Houwers</v>
      </c>
      <c r="CY6" s="55">
        <f>SUM('DMV per. 1'!DU5+'DMV per. 2'!EG5+'SOEP wedstrijd'!H5)</f>
        <v>244</v>
      </c>
      <c r="CZ6" s="55">
        <f>SUM('DMV per. 1'!EL5+'DMV per. 2'!EX5+'SOEP wedstrijd'!D5)</f>
        <v>150</v>
      </c>
      <c r="DA6" s="55">
        <f>SUM('DMV per. 1'!FB5+'DMV per. 2'!FN5+'SOEP wedstrijd'!F5)</f>
        <v>75690</v>
      </c>
      <c r="DB6" s="55">
        <f t="shared" ref="DB6:DB33" si="2">CY6*-100000+CZ6</f>
        <v>-24399850</v>
      </c>
      <c r="DR6" s="211" t="str">
        <f>'DMV per. 1'!B5</f>
        <v>Chrit Houwers</v>
      </c>
      <c r="DS6" s="216">
        <f>SUM('DMV per. 1'!GF5+'DMV per. 2'!GQ5+'DMV koning'!GF5+'SOEP wedstrijd'!AB5)</f>
        <v>23</v>
      </c>
    </row>
    <row r="7" spans="2:123" x14ac:dyDescent="0.25">
      <c r="B7" s="40">
        <v>3</v>
      </c>
      <c r="C7" s="41" t="str">
        <v>Sjra Stevens</v>
      </c>
      <c r="D7" s="40">
        <v>84</v>
      </c>
      <c r="E7" s="40">
        <v>120</v>
      </c>
      <c r="F7" s="40">
        <v>47050</v>
      </c>
      <c r="G7" s="15">
        <v>-83999880</v>
      </c>
      <c r="H7" s="15">
        <v>-251952950</v>
      </c>
      <c r="I7" s="56"/>
      <c r="J7" s="40">
        <v>3</v>
      </c>
      <c r="K7" s="41" t="str">
        <v>Gé Schoolmeester</v>
      </c>
      <c r="L7" s="40">
        <v>87</v>
      </c>
      <c r="M7" s="40">
        <v>78</v>
      </c>
      <c r="N7" s="40">
        <v>40178</v>
      </c>
      <c r="O7" s="15">
        <v>-86999922</v>
      </c>
      <c r="P7" s="15">
        <v>-2609959822</v>
      </c>
      <c r="Q7" s="56"/>
      <c r="R7" s="40">
        <v>3</v>
      </c>
      <c r="S7" s="40" t="str">
        <v>Sjra Janssen</v>
      </c>
      <c r="T7" s="40">
        <v>195</v>
      </c>
      <c r="U7" s="40">
        <v>214</v>
      </c>
      <c r="V7" s="40">
        <v>76970</v>
      </c>
      <c r="W7" s="126">
        <v>-194999786</v>
      </c>
      <c r="X7" s="126">
        <v>5850076970</v>
      </c>
      <c r="Y7" s="36"/>
      <c r="Z7" s="36" t="str">
        <v>Sjra Stevens</v>
      </c>
      <c r="AA7" s="36">
        <v>84</v>
      </c>
      <c r="AB7" s="36">
        <v>120</v>
      </c>
      <c r="AC7" s="36">
        <v>47050</v>
      </c>
      <c r="AD7" s="36">
        <v>-83999880</v>
      </c>
      <c r="AE7" s="36">
        <v>-251952950</v>
      </c>
      <c r="AF7" s="36"/>
      <c r="AG7" s="36" t="str">
        <v>Gé Schoolmeester</v>
      </c>
      <c r="AH7" s="36">
        <v>87</v>
      </c>
      <c r="AI7" s="36">
        <v>78</v>
      </c>
      <c r="AJ7" s="36">
        <v>40178</v>
      </c>
      <c r="AK7" s="36">
        <v>-86999922</v>
      </c>
      <c r="AL7" s="36">
        <v>-2609959822</v>
      </c>
      <c r="AM7" s="36"/>
      <c r="AN7" s="36" t="str">
        <f>'DMV per. 1'!B6</f>
        <v>Frans Peeters</v>
      </c>
      <c r="AO7" s="36">
        <f>SUM('DMV per. 1'!DU6+'DMV per. 2'!EG6)</f>
        <v>207</v>
      </c>
      <c r="AP7" s="36">
        <f>SUM('DMV per. 1'!EL6+'DMV per. 2'!EX6)</f>
        <v>178</v>
      </c>
      <c r="AQ7" s="36">
        <f>SUM('DMV per. 1'!FB6+'DMV per. 2'!FN6)</f>
        <v>81540</v>
      </c>
      <c r="AR7" s="36">
        <f t="shared" si="0"/>
        <v>-206999822</v>
      </c>
      <c r="AS7" s="36">
        <f t="shared" si="1"/>
        <v>6210081540</v>
      </c>
      <c r="AT7" s="36"/>
      <c r="AU7" s="56" t="str">
        <v>Frans Peeters</v>
      </c>
      <c r="AV7" s="56">
        <v>70</v>
      </c>
      <c r="AW7" s="56">
        <v>25</v>
      </c>
      <c r="AX7" s="36">
        <v>21500</v>
      </c>
      <c r="AY7" s="36">
        <v>-69999975</v>
      </c>
      <c r="AZ7" s="36">
        <v>-2099978500</v>
      </c>
      <c r="BA7" s="36"/>
      <c r="BB7" s="36"/>
      <c r="BC7" s="127"/>
      <c r="BD7" s="127"/>
      <c r="BF7" s="45">
        <v>3</v>
      </c>
      <c r="BG7" s="45" t="str">
        <v>Sjra Janssen</v>
      </c>
      <c r="BH7" s="45">
        <v>62</v>
      </c>
      <c r="BI7" s="45">
        <v>38</v>
      </c>
      <c r="BJ7" s="45">
        <v>21730</v>
      </c>
      <c r="BK7" s="15">
        <v>-61999962</v>
      </c>
      <c r="BL7" s="15">
        <v>-1859978270</v>
      </c>
      <c r="BN7" s="46">
        <v>3</v>
      </c>
      <c r="BO7" s="47" t="str">
        <v>Gé Schoolmeester</v>
      </c>
      <c r="BP7" s="47">
        <v>8</v>
      </c>
      <c r="BQ7" s="47">
        <v>8</v>
      </c>
      <c r="BR7" s="47">
        <v>6260</v>
      </c>
      <c r="BS7" s="123">
        <v>-7999992</v>
      </c>
      <c r="BT7" s="123">
        <v>-239993740</v>
      </c>
      <c r="BU7" s="38"/>
      <c r="BV7" s="142">
        <v>3</v>
      </c>
      <c r="BW7" s="144" t="str">
        <v>Sjra Janssen</v>
      </c>
      <c r="BX7" s="144">
        <v>199</v>
      </c>
      <c r="BY7" s="144">
        <v>226</v>
      </c>
      <c r="BZ7" s="144">
        <v>82850</v>
      </c>
      <c r="CA7" s="145">
        <v>-19899774</v>
      </c>
      <c r="CC7" s="5">
        <v>3</v>
      </c>
      <c r="CD7" s="5" t="str">
        <v>Thijs Seijkens</v>
      </c>
      <c r="CE7" s="5">
        <v>259</v>
      </c>
      <c r="CF7" s="5">
        <v>179</v>
      </c>
      <c r="CG7" s="5">
        <v>120540</v>
      </c>
      <c r="CI7" s="49" t="s">
        <v>31</v>
      </c>
      <c r="CJ7" s="157">
        <f>SUM('DMV per. 1'!DI36,'DMV per. 2'!DI36,'DMV koning'!DI36,'SOEP wedstrijd'!F36)</f>
        <v>735</v>
      </c>
      <c r="CR7" s="55" t="str">
        <f>'DMV per. 1'!B6</f>
        <v>Frans Peeters</v>
      </c>
      <c r="CS7" s="105">
        <f>SUM('DMV per. 1'!DU6,'DMV per. 2'!EG6,'DMV koning'!DU6,'SOEP wedstrijd'!U6)</f>
        <v>280</v>
      </c>
      <c r="CT7" s="105">
        <f>SUM('DMV per. 1'!EL6,'DMV per. 2'!EX6,'DMV koning'!EL6,'SOEP wedstrijd'!V6)</f>
        <v>214</v>
      </c>
      <c r="CU7" s="105">
        <f>SUM('DMV per. 1'!FB6,'DMV per. 2'!FN6,'DMV koning'!FB6,'SOEP wedstrijd'!W6)</f>
        <v>110960</v>
      </c>
      <c r="CX7" s="55" t="str">
        <f>'DMV per. 1'!B6</f>
        <v>Frans Peeters</v>
      </c>
      <c r="CY7" s="55">
        <f>SUM('DMV per. 1'!DU6+'DMV per. 2'!EG6+'SOEP wedstrijd'!H6)</f>
        <v>210</v>
      </c>
      <c r="CZ7" s="55">
        <f>SUM('DMV per. 1'!EL6+'DMV per. 2'!EX6+'SOEP wedstrijd'!D6)</f>
        <v>189</v>
      </c>
      <c r="DA7" s="55">
        <f>SUM('DMV per. 1'!FB6+'DMV per. 2'!FN6+'SOEP wedstrijd'!F6)</f>
        <v>89460</v>
      </c>
      <c r="DB7" s="55">
        <f t="shared" si="2"/>
        <v>-20999811</v>
      </c>
      <c r="DR7" s="211" t="str">
        <f>'DMV per. 1'!B6</f>
        <v>Frans Peeters</v>
      </c>
      <c r="DS7" s="216">
        <f>SUM('DMV per. 1'!GF6+'DMV per. 2'!GQ6+'DMV koning'!GF6+'SOEP wedstrijd'!AB6)</f>
        <v>23</v>
      </c>
    </row>
    <row r="8" spans="2:123" x14ac:dyDescent="0.25">
      <c r="B8" s="40">
        <v>4</v>
      </c>
      <c r="C8" s="41" t="str">
        <v>Mart o/h Roodt</v>
      </c>
      <c r="D8" s="40">
        <v>91</v>
      </c>
      <c r="E8" s="40">
        <v>106</v>
      </c>
      <c r="F8" s="40">
        <v>40580</v>
      </c>
      <c r="G8" s="15">
        <v>-90999894</v>
      </c>
      <c r="H8" s="15">
        <v>-272959420</v>
      </c>
      <c r="I8" s="56"/>
      <c r="J8" s="40">
        <v>4</v>
      </c>
      <c r="K8" s="41" t="str">
        <v>Sjra Stevens</v>
      </c>
      <c r="L8" s="40">
        <v>88</v>
      </c>
      <c r="M8" s="40">
        <v>109</v>
      </c>
      <c r="N8" s="40">
        <v>34529</v>
      </c>
      <c r="O8" s="15">
        <v>-87999891</v>
      </c>
      <c r="P8" s="15">
        <v>-2639965471</v>
      </c>
      <c r="Q8" s="56"/>
      <c r="R8" s="40">
        <v>4</v>
      </c>
      <c r="S8" s="40" t="str">
        <v>Thijs Seijkens</v>
      </c>
      <c r="T8" s="40">
        <v>196</v>
      </c>
      <c r="U8" s="40">
        <v>126</v>
      </c>
      <c r="V8" s="40">
        <v>87650</v>
      </c>
      <c r="W8" s="126">
        <v>-195999874</v>
      </c>
      <c r="X8" s="126">
        <v>5880087650</v>
      </c>
      <c r="Y8" s="36"/>
      <c r="Z8" s="36" t="str">
        <v>Mart o/h Roodt</v>
      </c>
      <c r="AA8" s="36">
        <v>91</v>
      </c>
      <c r="AB8" s="36">
        <v>106</v>
      </c>
      <c r="AC8" s="36">
        <v>40580</v>
      </c>
      <c r="AD8" s="36">
        <v>-90999894</v>
      </c>
      <c r="AE8" s="36">
        <v>-272959420</v>
      </c>
      <c r="AF8" s="36"/>
      <c r="AG8" s="36" t="str">
        <v>Sjra Stevens</v>
      </c>
      <c r="AH8" s="36">
        <v>88</v>
      </c>
      <c r="AI8" s="36">
        <v>109</v>
      </c>
      <c r="AJ8" s="36">
        <v>34529</v>
      </c>
      <c r="AK8" s="36">
        <v>-87999891</v>
      </c>
      <c r="AL8" s="36">
        <v>-2639965471</v>
      </c>
      <c r="AM8" s="36"/>
      <c r="AN8" s="36" t="str">
        <f>'DMV per. 1'!B7</f>
        <v>Gé Schoolmeester</v>
      </c>
      <c r="AO8" s="36">
        <f>SUM('DMV per. 1'!DU7+'DMV per. 2'!EG7)</f>
        <v>236</v>
      </c>
      <c r="AP8" s="36">
        <f>SUM('DMV per. 1'!EL7+'DMV per. 2'!EX7)</f>
        <v>118</v>
      </c>
      <c r="AQ8" s="36">
        <f>SUM('DMV per. 1'!FB7+'DMV per. 2'!FN7)</f>
        <v>76500</v>
      </c>
      <c r="AR8" s="36">
        <f t="shared" si="0"/>
        <v>-235999882</v>
      </c>
      <c r="AS8" s="36">
        <f t="shared" si="1"/>
        <v>7080076500</v>
      </c>
      <c r="AT8" s="36"/>
      <c r="AU8" s="56" t="str">
        <v>Gé Schoolmeester</v>
      </c>
      <c r="AV8" s="56">
        <v>70</v>
      </c>
      <c r="AW8" s="56">
        <v>29</v>
      </c>
      <c r="AX8" s="36">
        <v>25530</v>
      </c>
      <c r="AY8" s="36">
        <v>-69999971</v>
      </c>
      <c r="AZ8" s="36">
        <v>-2099974470</v>
      </c>
      <c r="BA8" s="36"/>
      <c r="BB8" s="36"/>
      <c r="BC8" s="127"/>
      <c r="BD8" s="127"/>
      <c r="BF8" s="45">
        <v>4</v>
      </c>
      <c r="BG8" s="45" t="str">
        <v>Sjra Stevens</v>
      </c>
      <c r="BH8" s="45">
        <v>63</v>
      </c>
      <c r="BI8" s="45">
        <v>54</v>
      </c>
      <c r="BJ8" s="45">
        <v>22941</v>
      </c>
      <c r="BK8" s="15">
        <v>-62999946</v>
      </c>
      <c r="BL8" s="15">
        <v>-1889977059</v>
      </c>
      <c r="BN8" s="46">
        <v>4</v>
      </c>
      <c r="BO8" s="47" t="str">
        <v>Jeu Teunissen</v>
      </c>
      <c r="BP8" s="47">
        <v>9</v>
      </c>
      <c r="BQ8" s="47">
        <v>11</v>
      </c>
      <c r="BR8" s="47">
        <v>3680</v>
      </c>
      <c r="BS8" s="123">
        <v>-8999989</v>
      </c>
      <c r="BT8" s="123">
        <v>-269996320</v>
      </c>
      <c r="BU8" s="38"/>
      <c r="BV8" s="142">
        <v>4</v>
      </c>
      <c r="BW8" s="144" t="str">
        <v>Frans Peeters</v>
      </c>
      <c r="BX8" s="144">
        <v>210</v>
      </c>
      <c r="BY8" s="144">
        <v>189</v>
      </c>
      <c r="BZ8" s="144">
        <v>89460</v>
      </c>
      <c r="CA8" s="145">
        <v>-20999811</v>
      </c>
      <c r="CC8" s="5">
        <v>4</v>
      </c>
      <c r="CD8" s="5" t="str">
        <v>Sjra Janssen</v>
      </c>
      <c r="CE8" s="5">
        <v>261</v>
      </c>
      <c r="CF8" s="5">
        <v>264</v>
      </c>
      <c r="CG8" s="5">
        <v>104580</v>
      </c>
      <c r="CI8" s="49" t="s">
        <v>28</v>
      </c>
      <c r="CJ8" s="157">
        <f>SUM('DMV per. 1'!DI37,'DMV per. 2'!DI37,'DMV koning'!DI37,'SOEP wedstrijd'!F37)</f>
        <v>45</v>
      </c>
      <c r="CR8" s="55" t="str">
        <f>'DMV per. 1'!B7</f>
        <v>Gé Schoolmeester</v>
      </c>
      <c r="CS8" s="105">
        <f>SUM('DMV per. 1'!DU7,'DMV per. 2'!EG7,'DMV koning'!DU7,'SOEP wedstrijd'!U7)</f>
        <v>314</v>
      </c>
      <c r="CT8" s="105">
        <f>SUM('DMV per. 1'!EL7,'DMV per. 2'!EX7,'DMV koning'!EL7,'SOEP wedstrijd'!V7)</f>
        <v>155</v>
      </c>
      <c r="CU8" s="105">
        <f>SUM('DMV per. 1'!FB7,'DMV per. 2'!FN7,'DMV koning'!FB7,'SOEP wedstrijd'!W7)</f>
        <v>108290</v>
      </c>
      <c r="CX8" s="55" t="str">
        <f>'DMV per. 1'!B7</f>
        <v>Gé Schoolmeester</v>
      </c>
      <c r="CY8" s="55">
        <f>SUM('DMV per. 1'!DU7+'DMV per. 2'!EG7+'SOEP wedstrijd'!H7)</f>
        <v>244</v>
      </c>
      <c r="CZ8" s="55">
        <f>SUM('DMV per. 1'!EL7+'DMV per. 2'!EX7+'SOEP wedstrijd'!D7)</f>
        <v>126</v>
      </c>
      <c r="DA8" s="55">
        <f>SUM('DMV per. 1'!FB7+'DMV per. 2'!FN7+'SOEP wedstrijd'!F7)</f>
        <v>82760</v>
      </c>
      <c r="DB8" s="55">
        <f t="shared" si="2"/>
        <v>-24399874</v>
      </c>
      <c r="DR8" s="211" t="str">
        <f>'DMV per. 1'!B7</f>
        <v>Gé Schoolmeester</v>
      </c>
      <c r="DS8" s="216">
        <f>SUM('DMV per. 1'!GF7+'DMV per. 2'!GQ7+'DMV koning'!GF7+'SOEP wedstrijd'!AB7)</f>
        <v>23</v>
      </c>
    </row>
    <row r="9" spans="2:123" x14ac:dyDescent="0.25">
      <c r="B9" s="40">
        <v>5</v>
      </c>
      <c r="C9" s="41" t="str">
        <v>Frans Peeters</v>
      </c>
      <c r="D9" s="40">
        <v>98</v>
      </c>
      <c r="E9" s="40">
        <v>104</v>
      </c>
      <c r="F9" s="40">
        <v>40220</v>
      </c>
      <c r="G9" s="15">
        <v>-97999896</v>
      </c>
      <c r="H9" s="15">
        <v>-293959780</v>
      </c>
      <c r="I9" s="56"/>
      <c r="J9" s="40">
        <v>5</v>
      </c>
      <c r="K9" s="41" t="str">
        <v>Ger Clerx</v>
      </c>
      <c r="L9" s="40">
        <v>107</v>
      </c>
      <c r="M9" s="40">
        <v>58</v>
      </c>
      <c r="N9" s="40">
        <v>49678</v>
      </c>
      <c r="O9" s="15">
        <v>-106999942</v>
      </c>
      <c r="P9" s="15">
        <v>-3209950322</v>
      </c>
      <c r="Q9" s="56"/>
      <c r="R9" s="40">
        <v>5</v>
      </c>
      <c r="S9" s="40" t="str">
        <v>Frans Peeters</v>
      </c>
      <c r="T9" s="40">
        <v>207</v>
      </c>
      <c r="U9" s="40">
        <v>178</v>
      </c>
      <c r="V9" s="40">
        <v>81540</v>
      </c>
      <c r="W9" s="126">
        <v>-206999822</v>
      </c>
      <c r="X9" s="126">
        <v>6210081540</v>
      </c>
      <c r="Y9" s="36"/>
      <c r="Z9" s="36" t="str">
        <v>Frans Peeters</v>
      </c>
      <c r="AA9" s="36">
        <v>98</v>
      </c>
      <c r="AB9" s="36">
        <v>104</v>
      </c>
      <c r="AC9" s="36">
        <v>40220</v>
      </c>
      <c r="AD9" s="36">
        <v>-97999896</v>
      </c>
      <c r="AE9" s="36">
        <v>-293959780</v>
      </c>
      <c r="AF9" s="36"/>
      <c r="AG9" s="36" t="str">
        <v>Ger Clerx</v>
      </c>
      <c r="AH9" s="36">
        <v>107</v>
      </c>
      <c r="AI9" s="36">
        <v>58</v>
      </c>
      <c r="AJ9" s="36">
        <v>49678</v>
      </c>
      <c r="AK9" s="36">
        <v>-106999942</v>
      </c>
      <c r="AL9" s="36">
        <v>-3209950322</v>
      </c>
      <c r="AM9" s="36"/>
      <c r="AN9" s="36" t="str">
        <f>'DMV per. 1'!B8</f>
        <v>Ger Clerx</v>
      </c>
      <c r="AO9" s="36">
        <f>SUM('DMV per. 1'!DU8+'DMV per. 2'!EG8)</f>
        <v>243</v>
      </c>
      <c r="AP9" s="36">
        <f>SUM('DMV per. 1'!EL8+'DMV per. 2'!EX8)</f>
        <v>116</v>
      </c>
      <c r="AQ9" s="36">
        <f>SUM('DMV per. 1'!FB8+'DMV per. 2'!FN8)</f>
        <v>89840</v>
      </c>
      <c r="AR9" s="36">
        <f t="shared" si="0"/>
        <v>-242999884</v>
      </c>
      <c r="AS9" s="36">
        <f t="shared" si="1"/>
        <v>7290089840</v>
      </c>
      <c r="AT9" s="36"/>
      <c r="AU9" s="56" t="str">
        <v>Ger Clerx</v>
      </c>
      <c r="AV9" s="56">
        <v>68</v>
      </c>
      <c r="AW9" s="56">
        <v>26</v>
      </c>
      <c r="AX9" s="36">
        <v>24260</v>
      </c>
      <c r="AY9" s="36">
        <v>-67999974</v>
      </c>
      <c r="AZ9" s="36">
        <v>-2039975740</v>
      </c>
      <c r="BA9" s="36"/>
      <c r="BB9" s="36"/>
      <c r="BC9" s="127"/>
      <c r="BD9" s="127"/>
      <c r="BF9" s="45">
        <v>5</v>
      </c>
      <c r="BG9" s="45" t="str">
        <v>Ger Clerx</v>
      </c>
      <c r="BH9" s="45">
        <v>68</v>
      </c>
      <c r="BI9" s="45">
        <v>26</v>
      </c>
      <c r="BJ9" s="45">
        <v>24260</v>
      </c>
      <c r="BK9" s="15">
        <v>-67999974</v>
      </c>
      <c r="BL9" s="15">
        <v>-2039975740</v>
      </c>
      <c r="BN9" s="46">
        <v>5</v>
      </c>
      <c r="BO9" s="47" t="str">
        <v>Jos Selder</v>
      </c>
      <c r="BP9" s="47">
        <v>9</v>
      </c>
      <c r="BQ9" s="47">
        <v>10</v>
      </c>
      <c r="BR9" s="47">
        <v>4020</v>
      </c>
      <c r="BS9" s="123">
        <v>-8999990</v>
      </c>
      <c r="BT9" s="123">
        <v>-269995980</v>
      </c>
      <c r="BU9" s="38"/>
      <c r="BV9" s="142">
        <v>5</v>
      </c>
      <c r="BW9" s="144" t="str">
        <v>Thijs Seijkens</v>
      </c>
      <c r="BX9" s="144">
        <v>213</v>
      </c>
      <c r="BY9" s="144">
        <v>129</v>
      </c>
      <c r="BZ9" s="144">
        <v>92050</v>
      </c>
      <c r="CA9" s="145">
        <v>-21299871</v>
      </c>
      <c r="CC9" s="5">
        <v>5</v>
      </c>
      <c r="CD9" s="5" t="str">
        <v>Frans Peeters</v>
      </c>
      <c r="CE9" s="5">
        <v>280</v>
      </c>
      <c r="CF9" s="5">
        <v>214</v>
      </c>
      <c r="CG9" s="5">
        <v>110960</v>
      </c>
      <c r="CI9" s="49" t="s">
        <v>29</v>
      </c>
      <c r="CJ9" s="157">
        <f>SUM('DMV per. 1'!DI38,'DMV per. 2'!DI38,'DMV koning'!DI38,'SOEP wedstrijd'!F38)</f>
        <v>363</v>
      </c>
      <c r="CR9" s="55" t="str">
        <f>'DMV per. 1'!B8</f>
        <v>Ger Clerx</v>
      </c>
      <c r="CS9" s="105">
        <f>SUM('DMV per. 1'!DU8,'DMV per. 2'!EG8,'DMV koning'!DU8,'SOEP wedstrijd'!U8)</f>
        <v>331</v>
      </c>
      <c r="CT9" s="105">
        <f>SUM('DMV per. 1'!EL8,'DMV per. 2'!EX8,'DMV koning'!EL8,'SOEP wedstrijd'!V8)</f>
        <v>148</v>
      </c>
      <c r="CU9" s="105">
        <f>SUM('DMV per. 1'!FB8,'DMV per. 2'!FN8,'DMV koning'!FB8,'SOEP wedstrijd'!W8)</f>
        <v>116280</v>
      </c>
      <c r="CX9" s="55" t="str">
        <f>'DMV per. 1'!B8</f>
        <v>Ger Clerx</v>
      </c>
      <c r="CY9" s="55">
        <f>SUM('DMV per. 1'!DU8+'DMV per. 2'!EG8+'SOEP wedstrijd'!H8)</f>
        <v>263</v>
      </c>
      <c r="CZ9" s="55">
        <f>SUM('DMV per. 1'!EL8+'DMV per. 2'!EX8+'SOEP wedstrijd'!D8)</f>
        <v>122</v>
      </c>
      <c r="DA9" s="55">
        <f>SUM('DMV per. 1'!FB8+'DMV per. 2'!FN8+'SOEP wedstrijd'!F8)</f>
        <v>92020</v>
      </c>
      <c r="DB9" s="55">
        <f t="shared" si="2"/>
        <v>-26299878</v>
      </c>
      <c r="DR9" s="211" t="str">
        <f>'DMV per. 1'!B8</f>
        <v>Ger Clerx</v>
      </c>
      <c r="DS9" s="216">
        <f>SUM('DMV per. 1'!GF8+'DMV per. 2'!GQ8+'DMV koning'!GF8+'SOEP wedstrijd'!AB8)</f>
        <v>27</v>
      </c>
    </row>
    <row r="10" spans="2:123" x14ac:dyDescent="0.25">
      <c r="B10" s="40">
        <v>6</v>
      </c>
      <c r="C10" s="41" t="str">
        <v>Chrit Houwers</v>
      </c>
      <c r="D10" s="40">
        <v>105</v>
      </c>
      <c r="E10" s="40">
        <v>91</v>
      </c>
      <c r="F10" s="40">
        <v>35290</v>
      </c>
      <c r="G10" s="15">
        <v>-104999909</v>
      </c>
      <c r="H10" s="15">
        <v>-314964710</v>
      </c>
      <c r="I10" s="56"/>
      <c r="J10" s="40">
        <v>6</v>
      </c>
      <c r="K10" s="41" t="str">
        <v>Frans Peeters</v>
      </c>
      <c r="L10" s="40">
        <v>109</v>
      </c>
      <c r="M10" s="40">
        <v>74</v>
      </c>
      <c r="N10" s="40">
        <v>41394</v>
      </c>
      <c r="O10" s="15">
        <v>-108999926</v>
      </c>
      <c r="P10" s="15">
        <v>-3269958606</v>
      </c>
      <c r="Q10" s="56"/>
      <c r="R10" s="40">
        <v>6</v>
      </c>
      <c r="S10" s="40" t="str">
        <v>Chrit Houwers</v>
      </c>
      <c r="T10" s="40">
        <v>214</v>
      </c>
      <c r="U10" s="40">
        <v>150</v>
      </c>
      <c r="V10" s="40">
        <v>75690</v>
      </c>
      <c r="W10" s="126">
        <v>-213999850</v>
      </c>
      <c r="X10" s="126">
        <v>6420075690</v>
      </c>
      <c r="Y10" s="36"/>
      <c r="Z10" s="36" t="str">
        <v>Chrit Houwers</v>
      </c>
      <c r="AA10" s="36">
        <v>105</v>
      </c>
      <c r="AB10" s="36">
        <v>91</v>
      </c>
      <c r="AC10" s="36">
        <v>35290</v>
      </c>
      <c r="AD10" s="36">
        <v>-104999909</v>
      </c>
      <c r="AE10" s="36">
        <v>-314964710</v>
      </c>
      <c r="AF10" s="36"/>
      <c r="AG10" s="36" t="str">
        <v>Frans Peeters</v>
      </c>
      <c r="AH10" s="36">
        <v>109</v>
      </c>
      <c r="AI10" s="36">
        <v>74</v>
      </c>
      <c r="AJ10" s="36">
        <v>41394</v>
      </c>
      <c r="AK10" s="36">
        <v>-108999926</v>
      </c>
      <c r="AL10" s="36">
        <v>-3269958606</v>
      </c>
      <c r="AM10" s="36"/>
      <c r="AN10" s="36" t="str">
        <f>'DMV per. 1'!B9</f>
        <v>Har Hermans</v>
      </c>
      <c r="AO10" s="36">
        <f>SUM('DMV per. 1'!DU9+'DMV per. 2'!EG9)</f>
        <v>381</v>
      </c>
      <c r="AP10" s="36">
        <f>SUM('DMV per. 1'!EL9+'DMV per. 2'!EX9)</f>
        <v>110</v>
      </c>
      <c r="AQ10" s="36">
        <f>SUM('DMV per. 1'!FB9+'DMV per. 2'!FN9)</f>
        <v>30060</v>
      </c>
      <c r="AR10" s="36">
        <f t="shared" si="0"/>
        <v>-380999890</v>
      </c>
      <c r="AS10" s="36">
        <f t="shared" si="1"/>
        <v>11430030060</v>
      </c>
      <c r="AT10" s="36"/>
      <c r="AU10" s="56" t="str">
        <v>Har Hermans</v>
      </c>
      <c r="AV10" s="56">
        <v>134</v>
      </c>
      <c r="AW10" s="56">
        <v>15</v>
      </c>
      <c r="AX10" s="36">
        <v>3480</v>
      </c>
      <c r="AY10" s="36">
        <v>-133999985</v>
      </c>
      <c r="AZ10" s="36">
        <v>-4019996520</v>
      </c>
      <c r="BA10" s="36"/>
      <c r="BB10" s="36"/>
      <c r="BC10" s="127"/>
      <c r="BD10" s="127"/>
      <c r="BF10" s="45">
        <v>6</v>
      </c>
      <c r="BG10" s="45" t="str">
        <v>Gé Schoolmeester</v>
      </c>
      <c r="BH10" s="45">
        <v>70</v>
      </c>
      <c r="BI10" s="45">
        <v>29</v>
      </c>
      <c r="BJ10" s="45">
        <v>25530</v>
      </c>
      <c r="BK10" s="15">
        <v>-69999971</v>
      </c>
      <c r="BL10" s="15">
        <v>-2099974470</v>
      </c>
      <c r="BN10" s="46">
        <v>6</v>
      </c>
      <c r="BO10" s="47" t="str">
        <v>Ton Nelissen</v>
      </c>
      <c r="BP10" s="47">
        <v>15</v>
      </c>
      <c r="BQ10" s="47">
        <v>9</v>
      </c>
      <c r="BR10" s="47">
        <v>2340</v>
      </c>
      <c r="BS10" s="123">
        <v>-14999991</v>
      </c>
      <c r="BT10" s="123">
        <v>-449997660</v>
      </c>
      <c r="BU10" s="38"/>
      <c r="BV10" s="142">
        <v>6</v>
      </c>
      <c r="BW10" s="144" t="str">
        <v>Mart o/h Roodt</v>
      </c>
      <c r="BX10" s="144">
        <v>244</v>
      </c>
      <c r="BY10" s="144">
        <v>163</v>
      </c>
      <c r="BZ10" s="144">
        <v>82520</v>
      </c>
      <c r="CA10" s="145">
        <v>-24399837</v>
      </c>
      <c r="CC10" s="5">
        <v>6</v>
      </c>
      <c r="CD10" s="5" t="str">
        <v>Gé Schoolmeester</v>
      </c>
      <c r="CE10" s="5">
        <v>314</v>
      </c>
      <c r="CF10" s="5">
        <v>155</v>
      </c>
      <c r="CG10" s="5">
        <v>108290</v>
      </c>
      <c r="CI10" s="49" t="s">
        <v>30</v>
      </c>
      <c r="CJ10" s="157">
        <f>SUM('DMV per. 1'!DI39,'DMV per. 2'!DI39,'DMV koning'!DI39,'SOEP wedstrijd'!F39)</f>
        <v>207</v>
      </c>
      <c r="CR10" s="55" t="str">
        <f>'DMV per. 1'!B9</f>
        <v>Har Hermans</v>
      </c>
      <c r="CS10" s="105">
        <f>SUM('DMV per. 1'!DU9,'DMV per. 2'!EG9,'DMV koning'!DU9,'SOEP wedstrijd'!U9)</f>
        <v>533</v>
      </c>
      <c r="CT10" s="105">
        <f>SUM('DMV per. 1'!EL9,'DMV per. 2'!EX9,'DMV koning'!EL9,'SOEP wedstrijd'!V9)</f>
        <v>133</v>
      </c>
      <c r="CU10" s="105">
        <f>SUM('DMV per. 1'!FB9,'DMV per. 2'!FN9,'DMV koning'!FB9,'SOEP wedstrijd'!W9)</f>
        <v>35680</v>
      </c>
      <c r="CX10" s="55" t="str">
        <f>'DMV per. 1'!B9</f>
        <v>Har Hermans</v>
      </c>
      <c r="CY10" s="55">
        <f>SUM('DMV per. 1'!DU9+'DMV per. 2'!EG9+'SOEP wedstrijd'!H9)</f>
        <v>399</v>
      </c>
      <c r="CZ10" s="55">
        <f>SUM('DMV per. 1'!EL9+'DMV per. 2'!EX9+'SOEP wedstrijd'!D9)</f>
        <v>118</v>
      </c>
      <c r="DA10" s="55">
        <f>SUM('DMV per. 1'!FB9+'DMV per. 2'!FN9+'SOEP wedstrijd'!F9)</f>
        <v>32200</v>
      </c>
      <c r="DB10" s="55">
        <f t="shared" si="2"/>
        <v>-39899882</v>
      </c>
      <c r="DR10" s="211" t="str">
        <f>'DMV per. 1'!B9</f>
        <v>Har Hermans</v>
      </c>
      <c r="DS10" s="216">
        <f>SUM('DMV per. 1'!GF9+'DMV per. 2'!GQ9+'DMV koning'!GF9+'SOEP wedstrijd'!AB9)</f>
        <v>13</v>
      </c>
    </row>
    <row r="11" spans="2:123" x14ac:dyDescent="0.25">
      <c r="B11" s="40">
        <v>7</v>
      </c>
      <c r="C11" s="41" t="str">
        <v>Thijs Seijkens</v>
      </c>
      <c r="D11" s="40">
        <v>110</v>
      </c>
      <c r="E11" s="40">
        <v>63</v>
      </c>
      <c r="F11" s="40">
        <v>43790</v>
      </c>
      <c r="G11" s="15">
        <v>-109999937</v>
      </c>
      <c r="H11" s="15">
        <v>-329956210</v>
      </c>
      <c r="I11" s="56"/>
      <c r="J11" s="40">
        <v>7</v>
      </c>
      <c r="K11" s="41" t="str">
        <v>Chrit Houwers</v>
      </c>
      <c r="L11" s="40">
        <v>109</v>
      </c>
      <c r="M11" s="40">
        <v>59</v>
      </c>
      <c r="N11" s="40">
        <v>40459</v>
      </c>
      <c r="O11" s="15">
        <v>-108999941</v>
      </c>
      <c r="P11" s="15">
        <v>-3269959541</v>
      </c>
      <c r="Q11" s="56"/>
      <c r="R11" s="40">
        <v>7</v>
      </c>
      <c r="S11" s="40" t="str">
        <v>Mart o/h Roodt</v>
      </c>
      <c r="T11" s="40">
        <v>228</v>
      </c>
      <c r="U11" s="40">
        <v>156</v>
      </c>
      <c r="V11" s="40">
        <v>78860</v>
      </c>
      <c r="W11" s="126">
        <v>-227999844</v>
      </c>
      <c r="X11" s="126">
        <v>6840078860</v>
      </c>
      <c r="Y11" s="36"/>
      <c r="Z11" s="36" t="str">
        <v>Thijs Seijkens</v>
      </c>
      <c r="AA11" s="36">
        <v>110</v>
      </c>
      <c r="AB11" s="36">
        <v>63</v>
      </c>
      <c r="AC11" s="36">
        <v>43790</v>
      </c>
      <c r="AD11" s="36">
        <v>-109999937</v>
      </c>
      <c r="AE11" s="36">
        <v>-329956210</v>
      </c>
      <c r="AF11" s="36"/>
      <c r="AG11" s="36" t="str">
        <v>Chrit Houwers</v>
      </c>
      <c r="AH11" s="36">
        <v>109</v>
      </c>
      <c r="AI11" s="36">
        <v>59</v>
      </c>
      <c r="AJ11" s="36">
        <v>40459</v>
      </c>
      <c r="AK11" s="36">
        <v>-108999941</v>
      </c>
      <c r="AL11" s="36">
        <v>-3269959541</v>
      </c>
      <c r="AM11" s="36"/>
      <c r="AN11" s="36" t="str">
        <f>'DMV per. 1'!B10</f>
        <v>Hay Niemans</v>
      </c>
      <c r="AO11" s="36">
        <f>SUM('DMV per. 1'!DU10+'DMV per. 2'!EG10)</f>
        <v>314</v>
      </c>
      <c r="AP11" s="36">
        <f>SUM('DMV per. 1'!EL10+'DMV per. 2'!EX10)</f>
        <v>118</v>
      </c>
      <c r="AQ11" s="36">
        <f>SUM('DMV per. 1'!FB10+'DMV per. 2'!FN10)</f>
        <v>42009</v>
      </c>
      <c r="AR11" s="36">
        <f t="shared" si="0"/>
        <v>-313999882</v>
      </c>
      <c r="AS11" s="36">
        <f t="shared" si="1"/>
        <v>9420042009</v>
      </c>
      <c r="AT11" s="36"/>
      <c r="AU11" s="56" t="str">
        <v>Hay Niemans</v>
      </c>
      <c r="AV11" s="56">
        <v>146</v>
      </c>
      <c r="AW11" s="56">
        <v>6</v>
      </c>
      <c r="AX11" s="36">
        <v>1940</v>
      </c>
      <c r="AY11" s="36">
        <v>-145999994</v>
      </c>
      <c r="AZ11" s="36">
        <v>-4379998060</v>
      </c>
      <c r="BA11" s="36"/>
      <c r="BB11" s="36"/>
      <c r="BC11" s="127"/>
      <c r="BD11" s="127"/>
      <c r="BF11" s="45">
        <v>7</v>
      </c>
      <c r="BG11" s="45" t="str">
        <v>Frans Peeters</v>
      </c>
      <c r="BH11" s="45">
        <v>70</v>
      </c>
      <c r="BI11" s="45">
        <v>25</v>
      </c>
      <c r="BJ11" s="45">
        <v>21500</v>
      </c>
      <c r="BK11" s="15">
        <v>-69999975</v>
      </c>
      <c r="BL11" s="15">
        <v>-2099978500</v>
      </c>
      <c r="BN11" s="46">
        <v>7</v>
      </c>
      <c r="BO11" s="47" t="str">
        <v>Mart o/h Roodt</v>
      </c>
      <c r="BP11" s="47">
        <v>16</v>
      </c>
      <c r="BQ11" s="47">
        <v>7</v>
      </c>
      <c r="BR11" s="47">
        <v>3660</v>
      </c>
      <c r="BS11" s="123">
        <v>-15999993</v>
      </c>
      <c r="BT11" s="123">
        <v>-479996340</v>
      </c>
      <c r="BU11" s="38"/>
      <c r="BV11" s="142">
        <v>7</v>
      </c>
      <c r="BW11" s="144" t="str">
        <v>Chrit Houwers</v>
      </c>
      <c r="BX11" s="144">
        <v>244</v>
      </c>
      <c r="BY11" s="144">
        <v>150</v>
      </c>
      <c r="BZ11" s="144">
        <v>75690</v>
      </c>
      <c r="CA11" s="145">
        <v>-24399850</v>
      </c>
      <c r="CC11" s="5">
        <v>7</v>
      </c>
      <c r="CD11" s="5" t="str">
        <v>Mart o/h Roodt</v>
      </c>
      <c r="CE11" s="5">
        <v>324</v>
      </c>
      <c r="CF11" s="5">
        <v>196</v>
      </c>
      <c r="CG11" s="5">
        <v>99320</v>
      </c>
      <c r="CI11" s="49" t="s">
        <v>32</v>
      </c>
      <c r="CJ11" s="157">
        <f>SUM('DMV per. 1'!DI40,'DMV per. 2'!DI40,'DMV koning'!DI40,'SOEP wedstrijd'!F40)</f>
        <v>299</v>
      </c>
      <c r="CR11" s="55" t="str">
        <f>'DMV per. 1'!B10</f>
        <v>Hay Niemans</v>
      </c>
      <c r="CS11" s="105">
        <f>SUM('DMV per. 1'!DU10,'DMV per. 2'!EG10,'DMV koning'!DU10,'SOEP wedstrijd'!U10)</f>
        <v>490</v>
      </c>
      <c r="CT11" s="105">
        <f>SUM('DMV per. 1'!EL10,'DMV per. 2'!EX10,'DMV koning'!EL10,'SOEP wedstrijd'!V10)</f>
        <v>124</v>
      </c>
      <c r="CU11" s="105">
        <f>SUM('DMV per. 1'!FB10,'DMV per. 2'!FN10,'DMV koning'!FB10,'SOEP wedstrijd'!W10)</f>
        <v>43949</v>
      </c>
      <c r="CX11" s="55" t="str">
        <f>'DMV per. 1'!B10</f>
        <v>Hay Niemans</v>
      </c>
      <c r="CY11" s="55">
        <f>SUM('DMV per. 1'!DU10+'DMV per. 2'!EG10+'SOEP wedstrijd'!H10)</f>
        <v>344</v>
      </c>
      <c r="CZ11" s="55">
        <f>SUM('DMV per. 1'!EL10+'DMV per. 2'!EX10+'SOEP wedstrijd'!D10)</f>
        <v>118</v>
      </c>
      <c r="DA11" s="55">
        <f>SUM('DMV per. 1'!FB10+'DMV per. 2'!FN10+'SOEP wedstrijd'!F10)</f>
        <v>42009</v>
      </c>
      <c r="DB11" s="55">
        <f t="shared" si="2"/>
        <v>-34399882</v>
      </c>
      <c r="DR11" s="211" t="str">
        <f>'DMV per. 1'!B10</f>
        <v>Hay Niemans</v>
      </c>
      <c r="DS11" s="216">
        <f>SUM('DMV per. 1'!GF10+'DMV per. 2'!GQ10+'DMV koning'!GF10+'SOEP wedstrijd'!AB10)</f>
        <v>17</v>
      </c>
    </row>
    <row r="12" spans="2:123" x14ac:dyDescent="0.25">
      <c r="B12" s="40">
        <v>8</v>
      </c>
      <c r="C12" s="41" t="str">
        <v>Jack Smeets</v>
      </c>
      <c r="D12" s="40">
        <v>113</v>
      </c>
      <c r="E12" s="40">
        <v>53</v>
      </c>
      <c r="F12" s="40">
        <v>43820</v>
      </c>
      <c r="G12" s="15">
        <v>-112999947</v>
      </c>
      <c r="H12" s="15">
        <v>-338956180</v>
      </c>
      <c r="I12" s="56"/>
      <c r="J12" s="40">
        <v>8</v>
      </c>
      <c r="K12" s="41" t="str">
        <v>Sjra Janssen</v>
      </c>
      <c r="L12" s="40">
        <v>122</v>
      </c>
      <c r="M12" s="40">
        <v>85</v>
      </c>
      <c r="N12" s="40">
        <v>29625</v>
      </c>
      <c r="O12" s="15">
        <v>-121999915</v>
      </c>
      <c r="P12" s="15">
        <v>-3659970375</v>
      </c>
      <c r="Q12" s="56"/>
      <c r="R12" s="40">
        <v>8</v>
      </c>
      <c r="S12" s="40" t="str">
        <v>Gé Schoolmeester</v>
      </c>
      <c r="T12" s="40">
        <v>236</v>
      </c>
      <c r="U12" s="40">
        <v>118</v>
      </c>
      <c r="V12" s="40">
        <v>76500</v>
      </c>
      <c r="W12" s="126">
        <v>-235999882</v>
      </c>
      <c r="X12" s="126">
        <v>7080076500</v>
      </c>
      <c r="Y12" s="36"/>
      <c r="Z12" s="36" t="str">
        <v>Jack Smeets</v>
      </c>
      <c r="AA12" s="36">
        <v>113</v>
      </c>
      <c r="AB12" s="36">
        <v>53</v>
      </c>
      <c r="AC12" s="36">
        <v>43820</v>
      </c>
      <c r="AD12" s="36">
        <v>-112999947</v>
      </c>
      <c r="AE12" s="36">
        <v>-338956180</v>
      </c>
      <c r="AF12" s="36"/>
      <c r="AG12" s="36" t="str">
        <v>Sjra Janssen</v>
      </c>
      <c r="AH12" s="36">
        <v>122</v>
      </c>
      <c r="AI12" s="36">
        <v>85</v>
      </c>
      <c r="AJ12" s="36">
        <v>29625</v>
      </c>
      <c r="AK12" s="36">
        <v>-121999915</v>
      </c>
      <c r="AL12" s="36">
        <v>-3659970375</v>
      </c>
      <c r="AM12" s="36"/>
      <c r="AN12" s="36" t="str">
        <f>'DMV per. 1'!B11</f>
        <v>Henk Fleuren</v>
      </c>
      <c r="AO12" s="36">
        <f>SUM('DMV per. 1'!DU11+'DMV per. 2'!EG11)</f>
        <v>462</v>
      </c>
      <c r="AP12" s="36">
        <f>SUM('DMV per. 1'!EL11+'DMV per. 2'!EX11)</f>
        <v>42</v>
      </c>
      <c r="AQ12" s="36">
        <f>SUM('DMV per. 1'!FB11+'DMV per. 2'!FN11)</f>
        <v>23169</v>
      </c>
      <c r="AR12" s="36">
        <f t="shared" si="0"/>
        <v>-461999958</v>
      </c>
      <c r="AS12" s="36">
        <f t="shared" si="1"/>
        <v>13860023169</v>
      </c>
      <c r="AT12" s="36"/>
      <c r="AU12" s="56" t="str">
        <v>Henk Fleuren</v>
      </c>
      <c r="AV12" s="56">
        <v>129</v>
      </c>
      <c r="AW12" s="56">
        <v>18</v>
      </c>
      <c r="AX12" s="36">
        <v>7080</v>
      </c>
      <c r="AY12" s="36">
        <v>-128999982</v>
      </c>
      <c r="AZ12" s="36">
        <v>-3869992920</v>
      </c>
      <c r="BA12" s="36"/>
      <c r="BB12" s="36"/>
      <c r="BC12" s="127"/>
      <c r="BD12" s="127"/>
      <c r="BF12" s="45">
        <v>8</v>
      </c>
      <c r="BG12" s="45" t="str">
        <v>Ton Nelissen</v>
      </c>
      <c r="BH12" s="45">
        <v>74</v>
      </c>
      <c r="BI12" s="45">
        <v>20</v>
      </c>
      <c r="BJ12" s="45">
        <v>30230</v>
      </c>
      <c r="BK12" s="15">
        <v>-73999980</v>
      </c>
      <c r="BL12" s="15">
        <v>-2219969770</v>
      </c>
      <c r="BN12" s="46">
        <v>8</v>
      </c>
      <c r="BO12" s="47" t="str">
        <v>Thijs Seijkens</v>
      </c>
      <c r="BP12" s="47">
        <v>17</v>
      </c>
      <c r="BQ12" s="47">
        <v>3</v>
      </c>
      <c r="BR12" s="47">
        <v>4400</v>
      </c>
      <c r="BS12" s="123">
        <v>-16999997</v>
      </c>
      <c r="BT12" s="123">
        <v>-509995600</v>
      </c>
      <c r="BU12" s="38"/>
      <c r="BV12" s="142">
        <v>8</v>
      </c>
      <c r="BW12" s="144" t="str">
        <v>Gé Schoolmeester</v>
      </c>
      <c r="BX12" s="144">
        <v>244</v>
      </c>
      <c r="BY12" s="144">
        <v>126</v>
      </c>
      <c r="BZ12" s="144">
        <v>82760</v>
      </c>
      <c r="CA12" s="145">
        <v>-24399874</v>
      </c>
      <c r="CC12" s="5">
        <v>8</v>
      </c>
      <c r="CD12" s="5" t="str">
        <v>Ger Clerx</v>
      </c>
      <c r="CE12" s="5">
        <v>331</v>
      </c>
      <c r="CF12" s="5">
        <v>148</v>
      </c>
      <c r="CG12" s="5">
        <v>116280</v>
      </c>
      <c r="CI12" s="49" t="s">
        <v>33</v>
      </c>
      <c r="CJ12" s="157">
        <f>SUM('DMV per. 1'!DI41,'DMV per. 2'!DI41,'DMV koning'!DI41,'SOEP wedstrijd'!F41)</f>
        <v>30</v>
      </c>
      <c r="CR12" s="55" t="str">
        <f>'DMV per. 1'!B11</f>
        <v>Henk Fleuren</v>
      </c>
      <c r="CS12" s="105">
        <f>SUM('DMV per. 1'!DU11,'DMV per. 2'!EG11,'DMV koning'!DU11,'SOEP wedstrijd'!U11)</f>
        <v>621</v>
      </c>
      <c r="CT12" s="105">
        <f>SUM('DMV per. 1'!EL11,'DMV per. 2'!EX11,'DMV koning'!EL11,'SOEP wedstrijd'!V11)</f>
        <v>60</v>
      </c>
      <c r="CU12" s="105">
        <f>SUM('DMV per. 1'!FB11,'DMV per. 2'!FN11,'DMV koning'!FB11,'SOEP wedstrijd'!W11)</f>
        <v>30249</v>
      </c>
      <c r="CX12" s="55" t="str">
        <f>'DMV per. 1'!B11</f>
        <v>Henk Fleuren</v>
      </c>
      <c r="CY12" s="55">
        <f>SUM('DMV per. 1'!DU11+'DMV per. 2'!EG11+'SOEP wedstrijd'!H11)</f>
        <v>492</v>
      </c>
      <c r="CZ12" s="55">
        <f>SUM('DMV per. 1'!EL11+'DMV per. 2'!EX11+'SOEP wedstrijd'!D11)</f>
        <v>42</v>
      </c>
      <c r="DA12" s="55">
        <f>SUM('DMV per. 1'!FB11+'DMV per. 2'!FN11+'SOEP wedstrijd'!F11)</f>
        <v>23169</v>
      </c>
      <c r="DB12" s="55">
        <f t="shared" si="2"/>
        <v>-49199958</v>
      </c>
      <c r="DR12" s="211" t="str">
        <f>'DMV per. 1'!B11</f>
        <v>Henk Fleuren</v>
      </c>
      <c r="DS12" s="216">
        <f>SUM('DMV per. 1'!GF11+'DMV per. 2'!GQ11+'DMV koning'!GF11+'SOEP wedstrijd'!AB11)</f>
        <v>13</v>
      </c>
    </row>
    <row r="13" spans="2:123" x14ac:dyDescent="0.25">
      <c r="B13" s="40">
        <v>9</v>
      </c>
      <c r="C13" s="41" t="str">
        <v>Theo Litjens</v>
      </c>
      <c r="D13" s="40">
        <v>115</v>
      </c>
      <c r="E13" s="40">
        <v>93</v>
      </c>
      <c r="F13" s="40">
        <v>41770</v>
      </c>
      <c r="G13" s="15">
        <v>-114999907</v>
      </c>
      <c r="H13" s="15">
        <v>-344958230</v>
      </c>
      <c r="I13" s="56"/>
      <c r="J13" s="40">
        <v>9</v>
      </c>
      <c r="K13" s="41" t="str">
        <v>Hay Niemans</v>
      </c>
      <c r="L13" s="40">
        <v>135</v>
      </c>
      <c r="M13" s="40">
        <v>65</v>
      </c>
      <c r="N13" s="40">
        <v>21965</v>
      </c>
      <c r="O13" s="15">
        <v>-134999935</v>
      </c>
      <c r="P13" s="15">
        <v>-4049978035</v>
      </c>
      <c r="Q13" s="56"/>
      <c r="R13" s="40">
        <v>9</v>
      </c>
      <c r="S13" s="40" t="str">
        <v>Ger Clerx</v>
      </c>
      <c r="T13" s="40">
        <v>243</v>
      </c>
      <c r="U13" s="40">
        <v>116</v>
      </c>
      <c r="V13" s="40">
        <v>89840</v>
      </c>
      <c r="W13" s="126">
        <v>-242999884</v>
      </c>
      <c r="X13" s="126">
        <v>7290089840</v>
      </c>
      <c r="Y13" s="36"/>
      <c r="Z13" s="36" t="str">
        <v>Theo Litjens</v>
      </c>
      <c r="AA13" s="36">
        <v>115</v>
      </c>
      <c r="AB13" s="36">
        <v>93</v>
      </c>
      <c r="AC13" s="36">
        <v>41770</v>
      </c>
      <c r="AD13" s="36">
        <v>-114999907</v>
      </c>
      <c r="AE13" s="36">
        <v>-344958230</v>
      </c>
      <c r="AF13" s="36"/>
      <c r="AG13" s="36" t="str">
        <v>Hay Niemans</v>
      </c>
      <c r="AH13" s="36">
        <v>135</v>
      </c>
      <c r="AI13" s="36">
        <v>65</v>
      </c>
      <c r="AJ13" s="36">
        <v>21965</v>
      </c>
      <c r="AK13" s="36">
        <v>-134999935</v>
      </c>
      <c r="AL13" s="36">
        <v>-4049978035</v>
      </c>
      <c r="AM13" s="36"/>
      <c r="AN13" s="36" t="str">
        <f>'DMV per. 1'!B12</f>
        <v>Jack Smeets</v>
      </c>
      <c r="AO13" s="36">
        <f>SUM('DMV per. 1'!DU12+'DMV per. 2'!EG12)</f>
        <v>385</v>
      </c>
      <c r="AP13" s="36">
        <f>SUM('DMV per. 1'!EL12+'DMV per. 2'!EX12)</f>
        <v>59</v>
      </c>
      <c r="AQ13" s="36">
        <f>SUM('DMV per. 1'!FB12+'DMV per. 2'!FN12)</f>
        <v>47080</v>
      </c>
      <c r="AR13" s="36">
        <f t="shared" si="0"/>
        <v>-384999941</v>
      </c>
      <c r="AS13" s="36">
        <f t="shared" si="1"/>
        <v>11550047080</v>
      </c>
      <c r="AT13" s="36"/>
      <c r="AU13" s="56" t="str">
        <v>Jack Smeets</v>
      </c>
      <c r="AV13" s="56">
        <v>83</v>
      </c>
      <c r="AW13" s="56">
        <v>23</v>
      </c>
      <c r="AX13" s="36">
        <v>22470</v>
      </c>
      <c r="AY13" s="36">
        <v>-82999977</v>
      </c>
      <c r="AZ13" s="36">
        <v>-2489977530</v>
      </c>
      <c r="BA13" s="36"/>
      <c r="BB13" s="36"/>
      <c r="BC13" s="127"/>
      <c r="BD13" s="127"/>
      <c r="BF13" s="45">
        <v>9</v>
      </c>
      <c r="BG13" s="45" t="str">
        <v>Mart o/h Roodt</v>
      </c>
      <c r="BH13" s="45">
        <v>80</v>
      </c>
      <c r="BI13" s="45">
        <v>33</v>
      </c>
      <c r="BJ13" s="45">
        <v>16800</v>
      </c>
      <c r="BK13" s="15">
        <v>-79999967</v>
      </c>
      <c r="BL13" s="15">
        <v>-2399983200</v>
      </c>
      <c r="BN13" s="46">
        <v>9</v>
      </c>
      <c r="BO13" s="47" t="str">
        <v>Har Hermans</v>
      </c>
      <c r="BP13" s="47">
        <v>18</v>
      </c>
      <c r="BQ13" s="47">
        <v>8</v>
      </c>
      <c r="BR13" s="47">
        <v>2140</v>
      </c>
      <c r="BS13" s="123">
        <v>-17999992</v>
      </c>
      <c r="BT13" s="123">
        <v>-539997860</v>
      </c>
      <c r="BU13" s="38"/>
      <c r="BV13" s="142">
        <v>9</v>
      </c>
      <c r="BW13" s="144" t="str">
        <v>Ger Clerx</v>
      </c>
      <c r="BX13" s="144">
        <v>263</v>
      </c>
      <c r="BY13" s="144">
        <v>122</v>
      </c>
      <c r="BZ13" s="144">
        <v>92020</v>
      </c>
      <c r="CA13" s="145">
        <v>-26299878</v>
      </c>
      <c r="CC13" s="5">
        <v>9</v>
      </c>
      <c r="CD13" s="5" t="str">
        <v>Chrit Houwers</v>
      </c>
      <c r="CE13" s="5">
        <v>339</v>
      </c>
      <c r="CF13" s="5">
        <v>174</v>
      </c>
      <c r="CG13" s="5">
        <v>93630</v>
      </c>
      <c r="CI13" s="49" t="s">
        <v>34</v>
      </c>
      <c r="CJ13" s="157">
        <f>SUM('DMV per. 1'!DI42,'DMV per. 2'!DI42,'DMV koning'!DI42,'SOEP wedstrijd'!F42)</f>
        <v>18</v>
      </c>
      <c r="CR13" s="55" t="str">
        <f>'DMV per. 1'!B12</f>
        <v>Jack Smeets</v>
      </c>
      <c r="CS13" s="105">
        <f>SUM('DMV per. 1'!DU12,'DMV per. 2'!EG12,'DMV koning'!DU12,'SOEP wedstrijd'!U12)</f>
        <v>498</v>
      </c>
      <c r="CT13" s="105">
        <f>SUM('DMV per. 1'!EL12,'DMV per. 2'!EX12,'DMV koning'!EL12,'SOEP wedstrijd'!V12)</f>
        <v>82</v>
      </c>
      <c r="CU13" s="105">
        <f>SUM('DMV per. 1'!FB12,'DMV per. 2'!FN12,'DMV koning'!FB12,'SOEP wedstrijd'!W12)</f>
        <v>69550</v>
      </c>
      <c r="CX13" s="55" t="str">
        <f>'DMV per. 1'!B12</f>
        <v>Jack Smeets</v>
      </c>
      <c r="CY13" s="55">
        <f>SUM('DMV per. 1'!DU12+'DMV per. 2'!EG12+'SOEP wedstrijd'!H12)</f>
        <v>415</v>
      </c>
      <c r="CZ13" s="55">
        <f>SUM('DMV per. 1'!EL12+'DMV per. 2'!EX12+'SOEP wedstrijd'!D12)</f>
        <v>59</v>
      </c>
      <c r="DA13" s="55">
        <f>SUM('DMV per. 1'!FB12+'DMV per. 2'!FN12+'SOEP wedstrijd'!F12)</f>
        <v>47080</v>
      </c>
      <c r="DB13" s="55">
        <f t="shared" si="2"/>
        <v>-41499941</v>
      </c>
      <c r="DR13" s="211" t="str">
        <f>'DMV per. 1'!B12</f>
        <v>Jack Smeets</v>
      </c>
      <c r="DS13" s="216">
        <f>SUM('DMV per. 1'!GF12+'DMV per. 2'!GQ12+'DMV koning'!GF12+'SOEP wedstrijd'!AB12)</f>
        <v>15</v>
      </c>
    </row>
    <row r="14" spans="2:123" x14ac:dyDescent="0.25">
      <c r="B14" s="40">
        <v>10</v>
      </c>
      <c r="C14" s="41" t="str">
        <v>Jeu Teunissen</v>
      </c>
      <c r="D14" s="40">
        <v>121</v>
      </c>
      <c r="E14" s="40">
        <v>61</v>
      </c>
      <c r="F14" s="40">
        <v>34370</v>
      </c>
      <c r="G14" s="15">
        <v>-120999939</v>
      </c>
      <c r="H14" s="15">
        <v>-362965630</v>
      </c>
      <c r="I14" s="56"/>
      <c r="J14" s="40">
        <v>10</v>
      </c>
      <c r="K14" s="41" t="str">
        <v>Mart o/h Roodt</v>
      </c>
      <c r="L14" s="40">
        <v>137</v>
      </c>
      <c r="M14" s="40">
        <v>50</v>
      </c>
      <c r="N14" s="40">
        <v>38330</v>
      </c>
      <c r="O14" s="15">
        <v>-136999950</v>
      </c>
      <c r="P14" s="15">
        <v>-4109961670</v>
      </c>
      <c r="Q14" s="56"/>
      <c r="R14" s="40">
        <v>10</v>
      </c>
      <c r="S14" s="40" t="str">
        <v>Jeu Teunissen</v>
      </c>
      <c r="T14" s="40">
        <v>260</v>
      </c>
      <c r="U14" s="40">
        <v>125</v>
      </c>
      <c r="V14" s="40">
        <v>57470</v>
      </c>
      <c r="W14" s="126">
        <v>-259999875</v>
      </c>
      <c r="X14" s="126">
        <v>7800057470</v>
      </c>
      <c r="Y14" s="36"/>
      <c r="Z14" s="36" t="str">
        <v>Jeu Teunissen</v>
      </c>
      <c r="AA14" s="36">
        <v>121</v>
      </c>
      <c r="AB14" s="36">
        <v>61</v>
      </c>
      <c r="AC14" s="36">
        <v>34370</v>
      </c>
      <c r="AD14" s="36">
        <v>-120999939</v>
      </c>
      <c r="AE14" s="36">
        <v>-362965630</v>
      </c>
      <c r="AF14" s="36"/>
      <c r="AG14" s="36" t="str">
        <v>Mart o/h Roodt</v>
      </c>
      <c r="AH14" s="36">
        <v>137</v>
      </c>
      <c r="AI14" s="36">
        <v>50</v>
      </c>
      <c r="AJ14" s="36">
        <v>38330</v>
      </c>
      <c r="AK14" s="36">
        <v>-136999950</v>
      </c>
      <c r="AL14" s="36">
        <v>-4109961670</v>
      </c>
      <c r="AM14" s="36"/>
      <c r="AN14" s="36" t="str">
        <f>'DMV per. 1'!B13</f>
        <v>Jeu Teunissen</v>
      </c>
      <c r="AO14" s="36">
        <f>SUM('DMV per. 1'!DU13+'DMV per. 2'!EG13)</f>
        <v>260</v>
      </c>
      <c r="AP14" s="36">
        <f>SUM('DMV per. 1'!EL13+'DMV per. 2'!EX13)</f>
        <v>125</v>
      </c>
      <c r="AQ14" s="36">
        <f>SUM('DMV per. 1'!FB13+'DMV per. 2'!FN13)</f>
        <v>57470</v>
      </c>
      <c r="AR14" s="36">
        <f t="shared" si="0"/>
        <v>-259999875</v>
      </c>
      <c r="AS14" s="36">
        <f t="shared" si="1"/>
        <v>7800057470</v>
      </c>
      <c r="AT14" s="36"/>
      <c r="AU14" s="56" t="str">
        <v>Jeu Teunissen</v>
      </c>
      <c r="AV14" s="56">
        <v>111</v>
      </c>
      <c r="AW14" s="56">
        <v>17</v>
      </c>
      <c r="AX14" s="36">
        <v>6820</v>
      </c>
      <c r="AY14" s="36">
        <v>-110999983</v>
      </c>
      <c r="AZ14" s="36">
        <v>-3329993180</v>
      </c>
      <c r="BA14" s="36"/>
      <c r="BB14" s="36"/>
      <c r="BC14" s="127"/>
      <c r="BD14" s="127"/>
      <c r="BF14" s="45">
        <v>10</v>
      </c>
      <c r="BG14" s="45" t="str">
        <v>Jack Smeets</v>
      </c>
      <c r="BH14" s="45">
        <v>83</v>
      </c>
      <c r="BI14" s="45">
        <v>23</v>
      </c>
      <c r="BJ14" s="45">
        <v>22470</v>
      </c>
      <c r="BK14" s="15">
        <v>-82999977</v>
      </c>
      <c r="BL14" s="15">
        <v>-2489977530</v>
      </c>
      <c r="BN14" s="46">
        <v>10</v>
      </c>
      <c r="BO14" s="47" t="str">
        <v>Casper Geerlings</v>
      </c>
      <c r="BP14" s="47">
        <v>18</v>
      </c>
      <c r="BQ14" s="47">
        <v>4</v>
      </c>
      <c r="BR14" s="47">
        <v>3720</v>
      </c>
      <c r="BS14" s="123">
        <v>-17999996</v>
      </c>
      <c r="BT14" s="123">
        <v>-539996280</v>
      </c>
      <c r="BU14" s="38"/>
      <c r="BV14" s="142">
        <v>10</v>
      </c>
      <c r="BW14" s="144" t="str">
        <v>Jeu Teunissen</v>
      </c>
      <c r="BX14" s="144">
        <v>269</v>
      </c>
      <c r="BY14" s="144">
        <v>136</v>
      </c>
      <c r="BZ14" s="144">
        <v>61150</v>
      </c>
      <c r="CA14" s="145">
        <v>-26899864</v>
      </c>
      <c r="CC14" s="5">
        <v>10</v>
      </c>
      <c r="CD14" s="5" t="str">
        <v>Jeu Teunissen</v>
      </c>
      <c r="CE14" s="5">
        <v>380</v>
      </c>
      <c r="CF14" s="5">
        <v>153</v>
      </c>
      <c r="CG14" s="5">
        <v>67970</v>
      </c>
      <c r="CI14" s="49" t="s">
        <v>35</v>
      </c>
      <c r="CJ14" s="157">
        <f>SUM('DMV per. 1'!DI43,'DMV per. 2'!DI43,'DMV koning'!DI43,'SOEP wedstrijd'!F43)</f>
        <v>2</v>
      </c>
      <c r="CR14" s="55" t="str">
        <f>'DMV per. 1'!B13</f>
        <v>Jeu Teunissen</v>
      </c>
      <c r="CS14" s="105">
        <f>SUM('DMV per. 1'!DU13,'DMV per. 2'!EG13,'DMV koning'!DU13,'SOEP wedstrijd'!U13)</f>
        <v>380</v>
      </c>
      <c r="CT14" s="105">
        <f>SUM('DMV per. 1'!EL13,'DMV per. 2'!EX13,'DMV koning'!EL13,'SOEP wedstrijd'!V13)</f>
        <v>153</v>
      </c>
      <c r="CU14" s="105">
        <f>SUM('DMV per. 1'!FB13,'DMV per. 2'!FN13,'DMV koning'!FB13,'SOEP wedstrijd'!W13)</f>
        <v>67970</v>
      </c>
      <c r="CX14" s="55" t="str">
        <f>'DMV per. 1'!B13</f>
        <v>Jeu Teunissen</v>
      </c>
      <c r="CY14" s="55">
        <f>SUM('DMV per. 1'!DU13+'DMV per. 2'!EG13+'SOEP wedstrijd'!H13)</f>
        <v>269</v>
      </c>
      <c r="CZ14" s="55">
        <f>SUM('DMV per. 1'!EL13+'DMV per. 2'!EX13+'SOEP wedstrijd'!D13)</f>
        <v>136</v>
      </c>
      <c r="DA14" s="55">
        <f>SUM('DMV per. 1'!FB13+'DMV per. 2'!FN13+'SOEP wedstrijd'!F13)</f>
        <v>61150</v>
      </c>
      <c r="DB14" s="55">
        <f t="shared" si="2"/>
        <v>-26899864</v>
      </c>
      <c r="DR14" s="211" t="str">
        <f>'DMV per. 1'!B13</f>
        <v>Jeu Teunissen</v>
      </c>
      <c r="DS14" s="216">
        <f>SUM('DMV per. 1'!GF13+'DMV per. 2'!GQ13+'DMV koning'!GF13+'SOEP wedstrijd'!AB13)</f>
        <v>22</v>
      </c>
    </row>
    <row r="15" spans="2:123" x14ac:dyDescent="0.25">
      <c r="B15" s="40">
        <v>11</v>
      </c>
      <c r="C15" s="41" t="str">
        <v>Ger Clerx</v>
      </c>
      <c r="D15" s="40">
        <v>136</v>
      </c>
      <c r="E15" s="40">
        <v>58</v>
      </c>
      <c r="F15" s="40">
        <v>40220</v>
      </c>
      <c r="G15" s="15">
        <v>-135999942</v>
      </c>
      <c r="H15" s="15">
        <v>-407959780</v>
      </c>
      <c r="I15" s="56"/>
      <c r="J15" s="40">
        <v>11</v>
      </c>
      <c r="K15" s="41" t="str">
        <v>Casper Geerlings</v>
      </c>
      <c r="L15" s="40">
        <v>138</v>
      </c>
      <c r="M15" s="40">
        <v>44</v>
      </c>
      <c r="N15" s="40">
        <v>31000</v>
      </c>
      <c r="O15" s="15">
        <v>-137999956</v>
      </c>
      <c r="P15" s="15">
        <v>-4139969000</v>
      </c>
      <c r="Q15" s="56"/>
      <c r="R15" s="40">
        <v>11</v>
      </c>
      <c r="S15" s="40" t="str">
        <v>Theo Litjens</v>
      </c>
      <c r="T15" s="40">
        <v>267</v>
      </c>
      <c r="U15" s="40">
        <v>144</v>
      </c>
      <c r="V15" s="40">
        <v>65990</v>
      </c>
      <c r="W15" s="126">
        <v>-266999856</v>
      </c>
      <c r="X15" s="126">
        <v>8010065990</v>
      </c>
      <c r="Y15" s="36"/>
      <c r="Z15" s="36" t="str">
        <v>Ger Clerx</v>
      </c>
      <c r="AA15" s="36">
        <v>136</v>
      </c>
      <c r="AB15" s="36">
        <v>58</v>
      </c>
      <c r="AC15" s="36">
        <v>40220</v>
      </c>
      <c r="AD15" s="36">
        <v>-135999942</v>
      </c>
      <c r="AE15" s="36">
        <v>-407959780</v>
      </c>
      <c r="AF15" s="36"/>
      <c r="AG15" s="36" t="str">
        <v>Casper Geerlings</v>
      </c>
      <c r="AH15" s="36">
        <v>138</v>
      </c>
      <c r="AI15" s="36">
        <v>44</v>
      </c>
      <c r="AJ15" s="36">
        <v>31000</v>
      </c>
      <c r="AK15" s="36">
        <v>-137999956</v>
      </c>
      <c r="AL15" s="36">
        <v>-4139969000</v>
      </c>
      <c r="AM15" s="36"/>
      <c r="AN15" s="36" t="str">
        <f>'DMV per. 1'!B14</f>
        <v>Jo Derix</v>
      </c>
      <c r="AO15" s="36">
        <f>SUM('DMV per. 1'!DU14+'DMV per. 2'!EG14)</f>
        <v>479</v>
      </c>
      <c r="AP15" s="36">
        <f>SUM('DMV per. 1'!EL14+'DMV per. 2'!EX14)</f>
        <v>29</v>
      </c>
      <c r="AQ15" s="36">
        <f>SUM('DMV per. 1'!FB14+'DMV per. 2'!FN14)</f>
        <v>28670</v>
      </c>
      <c r="AR15" s="36">
        <f t="shared" si="0"/>
        <v>-478999971</v>
      </c>
      <c r="AS15" s="36">
        <f t="shared" si="1"/>
        <v>14370028670</v>
      </c>
      <c r="AT15" s="36"/>
      <c r="AU15" s="56" t="str">
        <v>Jo Derix</v>
      </c>
      <c r="AV15" s="56">
        <v>125</v>
      </c>
      <c r="AW15" s="56">
        <v>10</v>
      </c>
      <c r="AX15" s="36">
        <v>9000</v>
      </c>
      <c r="AY15" s="36">
        <v>-124999990</v>
      </c>
      <c r="AZ15" s="36">
        <v>-3749991000</v>
      </c>
      <c r="BA15" s="36"/>
      <c r="BB15" s="36"/>
      <c r="BC15" s="127"/>
      <c r="BD15" s="127"/>
      <c r="BF15" s="45">
        <v>11</v>
      </c>
      <c r="BG15" s="45" t="str">
        <v>Wiel Ottenheim</v>
      </c>
      <c r="BH15" s="45">
        <v>86</v>
      </c>
      <c r="BI15" s="45">
        <v>22</v>
      </c>
      <c r="BJ15" s="45">
        <v>17180</v>
      </c>
      <c r="BK15" s="15">
        <v>-85999978</v>
      </c>
      <c r="BL15" s="15">
        <v>-2579982820</v>
      </c>
      <c r="BN15" s="46">
        <v>11</v>
      </c>
      <c r="BO15" s="47" t="str">
        <v>Ger Clerx</v>
      </c>
      <c r="BP15" s="47">
        <v>20</v>
      </c>
      <c r="BQ15" s="47">
        <v>6</v>
      </c>
      <c r="BR15" s="47">
        <v>2180</v>
      </c>
      <c r="BS15" s="123">
        <v>-19999994</v>
      </c>
      <c r="BT15" s="123">
        <v>-599997820</v>
      </c>
      <c r="BU15" s="38"/>
      <c r="BV15" s="142">
        <v>11</v>
      </c>
      <c r="BW15" s="144" t="str">
        <v>Theo Litjens</v>
      </c>
      <c r="BX15" s="144">
        <v>290</v>
      </c>
      <c r="BY15" s="144">
        <v>145</v>
      </c>
      <c r="BZ15" s="144">
        <v>69030</v>
      </c>
      <c r="CA15" s="145">
        <v>-28999855</v>
      </c>
      <c r="CC15" s="5">
        <v>11</v>
      </c>
      <c r="CD15" s="5" t="str">
        <v>Theo Litjens</v>
      </c>
      <c r="CE15" s="5">
        <v>385</v>
      </c>
      <c r="CF15" s="5">
        <v>168</v>
      </c>
      <c r="CG15" s="5">
        <v>87170</v>
      </c>
      <c r="CI15" s="49" t="s">
        <v>85</v>
      </c>
      <c r="CJ15" s="157">
        <f>SUM('DMV per. 1'!DI44,'DMV per. 2'!DI44,'DMV koning'!DI44,'SOEP wedstrijd'!F44)</f>
        <v>1</v>
      </c>
      <c r="CR15" s="55" t="str">
        <f>'DMV per. 1'!B14</f>
        <v>Jo Derix</v>
      </c>
      <c r="CS15" s="105">
        <f>SUM('DMV per. 1'!DU14,'DMV per. 2'!EG14,'DMV koning'!DU14,'SOEP wedstrijd'!U14)</f>
        <v>634</v>
      </c>
      <c r="CT15" s="105">
        <f>SUM('DMV per. 1'!EL14,'DMV per. 2'!EX14,'DMV koning'!EL14,'SOEP wedstrijd'!V14)</f>
        <v>39</v>
      </c>
      <c r="CU15" s="105">
        <f>SUM('DMV per. 1'!FB14,'DMV per. 2'!FN14,'DMV koning'!FB14,'SOEP wedstrijd'!W14)</f>
        <v>37670</v>
      </c>
      <c r="CX15" s="55" t="str">
        <f>'DMV per. 1'!B14</f>
        <v>Jo Derix</v>
      </c>
      <c r="CY15" s="55">
        <f>SUM('DMV per. 1'!DU14+'DMV per. 2'!EG14+'SOEP wedstrijd'!H14)</f>
        <v>509</v>
      </c>
      <c r="CZ15" s="55">
        <f>SUM('DMV per. 1'!EL14+'DMV per. 2'!EX14+'SOEP wedstrijd'!D14)</f>
        <v>29</v>
      </c>
      <c r="DA15" s="55">
        <f>SUM('DMV per. 1'!FB14+'DMV per. 2'!FN14+'SOEP wedstrijd'!F14)</f>
        <v>28670</v>
      </c>
      <c r="DB15" s="55">
        <f t="shared" si="2"/>
        <v>-50899971</v>
      </c>
      <c r="DR15" s="211" t="str">
        <f>'DMV per. 1'!B14</f>
        <v>Jo Derix</v>
      </c>
      <c r="DS15" s="216">
        <f>SUM('DMV per. 1'!GF14+'DMV per. 2'!GQ14+'DMV koning'!GF14+'SOEP wedstrijd'!AB14)</f>
        <v>15</v>
      </c>
    </row>
    <row r="16" spans="2:123" x14ac:dyDescent="0.25">
      <c r="B16" s="40">
        <v>12</v>
      </c>
      <c r="C16" s="41" t="str">
        <v>Ton Nelissen</v>
      </c>
      <c r="D16" s="40">
        <v>147</v>
      </c>
      <c r="E16" s="40">
        <v>46</v>
      </c>
      <c r="F16" s="40">
        <v>36794</v>
      </c>
      <c r="G16" s="15">
        <v>-146999954</v>
      </c>
      <c r="H16" s="15">
        <v>-440963206</v>
      </c>
      <c r="I16" s="56"/>
      <c r="J16" s="40">
        <v>12</v>
      </c>
      <c r="K16" s="41" t="str">
        <v>Jeu Teunissen</v>
      </c>
      <c r="L16" s="40">
        <v>139</v>
      </c>
      <c r="M16" s="40">
        <v>64</v>
      </c>
      <c r="N16" s="40">
        <v>23164</v>
      </c>
      <c r="O16" s="15">
        <v>-138999936</v>
      </c>
      <c r="P16" s="15">
        <v>-4169976836</v>
      </c>
      <c r="Q16" s="56"/>
      <c r="R16" s="40">
        <v>12</v>
      </c>
      <c r="S16" s="40" t="str">
        <v>Ton Nelissen</v>
      </c>
      <c r="T16" s="40">
        <v>298</v>
      </c>
      <c r="U16" s="40">
        <v>85</v>
      </c>
      <c r="V16" s="40">
        <v>68934</v>
      </c>
      <c r="W16" s="126">
        <v>-297999915</v>
      </c>
      <c r="X16" s="126">
        <v>8940068934</v>
      </c>
      <c r="Y16" s="36"/>
      <c r="Z16" s="36" t="str">
        <v>Ton Nelissen</v>
      </c>
      <c r="AA16" s="36">
        <v>147</v>
      </c>
      <c r="AB16" s="36">
        <v>46</v>
      </c>
      <c r="AC16" s="36">
        <v>36794</v>
      </c>
      <c r="AD16" s="36">
        <v>-146999954</v>
      </c>
      <c r="AE16" s="36">
        <v>-440963206</v>
      </c>
      <c r="AF16" s="36"/>
      <c r="AG16" s="36" t="str">
        <v>Jeu Teunissen</v>
      </c>
      <c r="AH16" s="36">
        <v>139</v>
      </c>
      <c r="AI16" s="36">
        <v>64</v>
      </c>
      <c r="AJ16" s="36">
        <v>23164</v>
      </c>
      <c r="AK16" s="36">
        <v>-138999936</v>
      </c>
      <c r="AL16" s="36">
        <v>-4169976836</v>
      </c>
      <c r="AM16" s="36"/>
      <c r="AN16" s="36" t="str">
        <f>'DMV per. 1'!B15</f>
        <v>Jos Muisers</v>
      </c>
      <c r="AO16" s="36">
        <f>SUM('DMV per. 1'!DU15+'DMV per. 2'!EG15)</f>
        <v>410</v>
      </c>
      <c r="AP16" s="36">
        <f>SUM('DMV per. 1'!EL15+'DMV per. 2'!EX15)</f>
        <v>56</v>
      </c>
      <c r="AQ16" s="36">
        <f>SUM('DMV per. 1'!FB15+'DMV per. 2'!FN15)</f>
        <v>28030</v>
      </c>
      <c r="AR16" s="36">
        <f t="shared" si="0"/>
        <v>-409999944</v>
      </c>
      <c r="AS16" s="36">
        <f t="shared" si="1"/>
        <v>12300028030</v>
      </c>
      <c r="AT16" s="36"/>
      <c r="AU16" s="56" t="str">
        <v>Jos Muisers</v>
      </c>
      <c r="AV16" s="56">
        <v>139</v>
      </c>
      <c r="AW16" s="56">
        <v>12</v>
      </c>
      <c r="AX16" s="36">
        <v>3980</v>
      </c>
      <c r="AY16" s="36">
        <v>-138999988</v>
      </c>
      <c r="AZ16" s="36">
        <v>-4169996020</v>
      </c>
      <c r="BA16" s="36"/>
      <c r="BB16" s="36"/>
      <c r="BC16" s="127"/>
      <c r="BD16" s="127"/>
      <c r="BF16" s="45">
        <v>12</v>
      </c>
      <c r="BG16" s="45" t="str">
        <v>Casper Geerlings</v>
      </c>
      <c r="BH16" s="45">
        <v>87</v>
      </c>
      <c r="BI16" s="45">
        <v>37</v>
      </c>
      <c r="BJ16" s="45">
        <v>15850</v>
      </c>
      <c r="BK16" s="15">
        <v>-86999963</v>
      </c>
      <c r="BL16" s="15">
        <v>-2609984150</v>
      </c>
      <c r="BN16" s="46">
        <v>12</v>
      </c>
      <c r="BO16" s="47" t="str">
        <v>Sjra Stevens</v>
      </c>
      <c r="BP16" s="47">
        <v>23</v>
      </c>
      <c r="BQ16" s="47">
        <v>6</v>
      </c>
      <c r="BR16" s="47">
        <v>2100</v>
      </c>
      <c r="BS16" s="123">
        <v>-22999994</v>
      </c>
      <c r="BT16" s="123">
        <v>-689997900</v>
      </c>
      <c r="BU16" s="38"/>
      <c r="BV16" s="142">
        <v>12</v>
      </c>
      <c r="BW16" s="144" t="str">
        <v>Ton Nelissen</v>
      </c>
      <c r="BX16" s="144">
        <v>313</v>
      </c>
      <c r="BY16" s="144">
        <v>94</v>
      </c>
      <c r="BZ16" s="144">
        <v>71274</v>
      </c>
      <c r="CA16" s="145">
        <v>-31299906</v>
      </c>
      <c r="CC16" s="5">
        <v>12</v>
      </c>
      <c r="CD16" s="5" t="str">
        <v>Ton Nelissen</v>
      </c>
      <c r="CE16" s="5">
        <v>387</v>
      </c>
      <c r="CF16" s="5">
        <v>114</v>
      </c>
      <c r="CG16" s="5">
        <v>101504</v>
      </c>
      <c r="CI16" s="49" t="s">
        <v>36</v>
      </c>
      <c r="CJ16" s="157">
        <f>SUM('DMV per. 1'!DI45,'DMV per. 2'!DI45,'DMV koning'!DI45,'SOEP wedstrijd'!F45)</f>
        <v>0</v>
      </c>
      <c r="CR16" s="55" t="str">
        <f>'DMV per. 1'!B15</f>
        <v>Jos Muisers</v>
      </c>
      <c r="CS16" s="105">
        <f>SUM('DMV per. 1'!DU15,'DMV per. 2'!EG15,'DMV koning'!DU15,'SOEP wedstrijd'!U15)</f>
        <v>579</v>
      </c>
      <c r="CT16" s="105">
        <f>SUM('DMV per. 1'!EL15,'DMV per. 2'!EX15,'DMV koning'!EL15,'SOEP wedstrijd'!V15)</f>
        <v>68</v>
      </c>
      <c r="CU16" s="105">
        <f>SUM('DMV per. 1'!FB15,'DMV per. 2'!FN15,'DMV koning'!FB15,'SOEP wedstrijd'!W15)</f>
        <v>32010</v>
      </c>
      <c r="CX16" s="55" t="str">
        <f>'DMV per. 1'!B15</f>
        <v>Jos Muisers</v>
      </c>
      <c r="CY16" s="55">
        <f>SUM('DMV per. 1'!DU15+'DMV per. 2'!EG15+'SOEP wedstrijd'!H15)</f>
        <v>440</v>
      </c>
      <c r="CZ16" s="55">
        <f>SUM('DMV per. 1'!EL15+'DMV per. 2'!EX15+'SOEP wedstrijd'!D15)</f>
        <v>56</v>
      </c>
      <c r="DA16" s="55">
        <f>SUM('DMV per. 1'!FB15+'DMV per. 2'!FN15+'SOEP wedstrijd'!F15)</f>
        <v>28030</v>
      </c>
      <c r="DB16" s="55">
        <f t="shared" si="2"/>
        <v>-43999944</v>
      </c>
      <c r="DR16" s="211" t="str">
        <f>'DMV per. 1'!B15</f>
        <v>Jos Muisers</v>
      </c>
      <c r="DS16" s="216">
        <f>SUM('DMV per. 1'!GF15+'DMV per. 2'!GQ15+'DMV koning'!GF15+'SOEP wedstrijd'!AB15)</f>
        <v>11</v>
      </c>
    </row>
    <row r="17" spans="2:123" x14ac:dyDescent="0.25">
      <c r="B17" s="40">
        <v>13</v>
      </c>
      <c r="C17" s="41" t="str">
        <v>Gé Schoolmeester</v>
      </c>
      <c r="D17" s="40">
        <v>149</v>
      </c>
      <c r="E17" s="40">
        <v>40</v>
      </c>
      <c r="F17" s="40">
        <v>36400</v>
      </c>
      <c r="G17" s="15">
        <v>-148999960</v>
      </c>
      <c r="H17" s="15">
        <v>-446963600</v>
      </c>
      <c r="I17" s="56"/>
      <c r="J17" s="40">
        <v>13</v>
      </c>
      <c r="K17" s="41" t="str">
        <v>Har Hermans</v>
      </c>
      <c r="L17" s="40">
        <v>150</v>
      </c>
      <c r="M17" s="40">
        <v>82</v>
      </c>
      <c r="N17" s="40">
        <v>19562</v>
      </c>
      <c r="O17" s="15">
        <v>-149999918</v>
      </c>
      <c r="P17" s="15">
        <v>-4499980438</v>
      </c>
      <c r="Q17" s="56"/>
      <c r="R17" s="40">
        <v>13</v>
      </c>
      <c r="S17" s="40" t="str">
        <v>Hay Niemans</v>
      </c>
      <c r="T17" s="40">
        <v>314</v>
      </c>
      <c r="U17" s="40">
        <v>118</v>
      </c>
      <c r="V17" s="40">
        <v>42009</v>
      </c>
      <c r="W17" s="126">
        <v>-313999882</v>
      </c>
      <c r="X17" s="126">
        <v>9420042009</v>
      </c>
      <c r="Y17" s="36"/>
      <c r="Z17" s="36" t="str">
        <v>Gé Schoolmeester</v>
      </c>
      <c r="AA17" s="36">
        <v>149</v>
      </c>
      <c r="AB17" s="36">
        <v>40</v>
      </c>
      <c r="AC17" s="36">
        <v>36400</v>
      </c>
      <c r="AD17" s="36">
        <v>-148999960</v>
      </c>
      <c r="AE17" s="36">
        <v>-446963600</v>
      </c>
      <c r="AF17" s="36"/>
      <c r="AG17" s="36" t="str">
        <v>Har Hermans</v>
      </c>
      <c r="AH17" s="36">
        <v>150</v>
      </c>
      <c r="AI17" s="36">
        <v>82</v>
      </c>
      <c r="AJ17" s="36">
        <v>19562</v>
      </c>
      <c r="AK17" s="36">
        <v>-149999918</v>
      </c>
      <c r="AL17" s="36">
        <v>-4499980438</v>
      </c>
      <c r="AM17" s="36"/>
      <c r="AN17" s="36" t="str">
        <f>'DMV per. 1'!B16</f>
        <v>Jos Selder</v>
      </c>
      <c r="AO17" s="36">
        <f>SUM('DMV per. 1'!DU16+'DMV per. 2'!EG16)</f>
        <v>125</v>
      </c>
      <c r="AP17" s="36">
        <f>SUM('DMV per. 1'!EL16+'DMV per. 2'!EX16)</f>
        <v>226</v>
      </c>
      <c r="AQ17" s="36">
        <f>SUM('DMV per. 1'!FB16+'DMV per. 2'!FN16)</f>
        <v>111200</v>
      </c>
      <c r="AR17" s="36">
        <f t="shared" si="0"/>
        <v>-124999774</v>
      </c>
      <c r="AS17" s="36">
        <f t="shared" si="1"/>
        <v>3750111200</v>
      </c>
      <c r="AT17" s="36"/>
      <c r="AU17" s="56" t="str">
        <v>Jos Selder</v>
      </c>
      <c r="AV17" s="56">
        <v>27</v>
      </c>
      <c r="AW17" s="56">
        <v>59</v>
      </c>
      <c r="AX17" s="36">
        <v>37080</v>
      </c>
      <c r="AY17" s="36">
        <v>-26999941</v>
      </c>
      <c r="AZ17" s="36">
        <v>-809962920</v>
      </c>
      <c r="BA17" s="36"/>
      <c r="BB17" s="36"/>
      <c r="BC17" s="127"/>
      <c r="BD17" s="127"/>
      <c r="BF17" s="45">
        <v>13</v>
      </c>
      <c r="BG17" s="45" t="str">
        <v>Chrit Houwers</v>
      </c>
      <c r="BH17" s="45">
        <v>95</v>
      </c>
      <c r="BI17" s="45">
        <v>24</v>
      </c>
      <c r="BJ17" s="45">
        <v>17940</v>
      </c>
      <c r="BK17" s="15">
        <v>-94999976</v>
      </c>
      <c r="BL17" s="15">
        <v>-2849982060</v>
      </c>
      <c r="BN17" s="46">
        <v>13</v>
      </c>
      <c r="BO17" s="47" t="str">
        <v>Josef Schaefer</v>
      </c>
      <c r="BP17" s="47">
        <v>23</v>
      </c>
      <c r="BQ17" s="47">
        <v>5</v>
      </c>
      <c r="BR17" s="47">
        <v>2140</v>
      </c>
      <c r="BS17" s="123">
        <v>-22999995</v>
      </c>
      <c r="BT17" s="123">
        <v>-689997860</v>
      </c>
      <c r="BU17" s="38"/>
      <c r="BV17" s="142">
        <v>13</v>
      </c>
      <c r="BW17" s="144" t="str">
        <v>Casper Geerlings</v>
      </c>
      <c r="BX17" s="144">
        <v>334</v>
      </c>
      <c r="BY17" s="144">
        <v>86</v>
      </c>
      <c r="BZ17" s="144">
        <v>63800</v>
      </c>
      <c r="CA17" s="145">
        <v>-33399914</v>
      </c>
      <c r="CC17" s="5">
        <v>13</v>
      </c>
      <c r="CD17" s="5" t="str">
        <v>Casper Geerlings</v>
      </c>
      <c r="CE17" s="5">
        <v>421</v>
      </c>
      <c r="CF17" s="5">
        <v>123</v>
      </c>
      <c r="CG17" s="5">
        <v>79650</v>
      </c>
      <c r="CI17" s="49" t="s">
        <v>36</v>
      </c>
      <c r="CJ17" s="157">
        <f>SUM('DMV per. 1'!DI46,'DMV per. 2'!DI46,'DMV koning'!DI46,'SOEP wedstrijd'!F46)</f>
        <v>0</v>
      </c>
      <c r="CR17" s="55" t="str">
        <f>'DMV per. 1'!B16</f>
        <v>Jos Selder</v>
      </c>
      <c r="CS17" s="105">
        <f>SUM('DMV per. 1'!DU16,'DMV per. 2'!EG16,'DMV koning'!DU16,'SOEP wedstrijd'!U16)</f>
        <v>161</v>
      </c>
      <c r="CT17" s="105">
        <f>SUM('DMV per. 1'!EL16,'DMV per. 2'!EX16,'DMV koning'!EL16,'SOEP wedstrijd'!V16)</f>
        <v>295</v>
      </c>
      <c r="CU17" s="105">
        <f>SUM('DMV per. 1'!FB16,'DMV per. 2'!FN16,'DMV koning'!FB16,'SOEP wedstrijd'!W16)</f>
        <v>152300</v>
      </c>
      <c r="CX17" s="55" t="str">
        <f>'DMV per. 1'!B16</f>
        <v>Jos Selder</v>
      </c>
      <c r="CY17" s="55">
        <f>SUM('DMV per. 1'!DU16+'DMV per. 2'!EG16+'SOEP wedstrijd'!H16)</f>
        <v>134</v>
      </c>
      <c r="CZ17" s="55">
        <f>SUM('DMV per. 1'!EL16+'DMV per. 2'!EX16+'SOEP wedstrijd'!D16)</f>
        <v>236</v>
      </c>
      <c r="DA17" s="55">
        <f>SUM('DMV per. 1'!FB16+'DMV per. 2'!FN16+'SOEP wedstrijd'!F16)</f>
        <v>115220</v>
      </c>
      <c r="DB17" s="55">
        <f t="shared" si="2"/>
        <v>-13399764</v>
      </c>
      <c r="DR17" s="211" t="str">
        <f>'DMV per. 1'!B16</f>
        <v>Jos Selder</v>
      </c>
      <c r="DS17" s="216">
        <f>SUM('DMV per. 1'!GF16+'DMV per. 2'!GQ16+'DMV koning'!GF16+'SOEP wedstrijd'!AB16)</f>
        <v>27</v>
      </c>
    </row>
    <row r="18" spans="2:123" x14ac:dyDescent="0.25">
      <c r="B18" s="40">
        <v>14</v>
      </c>
      <c r="C18" s="41" t="str">
        <v>Wiel Ottenheim</v>
      </c>
      <c r="D18" s="40">
        <v>168</v>
      </c>
      <c r="E18" s="40">
        <v>44</v>
      </c>
      <c r="F18" s="40">
        <v>29620</v>
      </c>
      <c r="G18" s="15">
        <v>-167999956</v>
      </c>
      <c r="H18" s="15">
        <v>-503970380</v>
      </c>
      <c r="I18" s="56"/>
      <c r="J18" s="40">
        <v>14</v>
      </c>
      <c r="K18" s="41" t="str">
        <v>Ton Nelissen</v>
      </c>
      <c r="L18" s="40">
        <v>151</v>
      </c>
      <c r="M18" s="40">
        <v>39</v>
      </c>
      <c r="N18" s="40">
        <v>32179</v>
      </c>
      <c r="O18" s="15">
        <v>-150999961</v>
      </c>
      <c r="P18" s="15">
        <v>-4529967821</v>
      </c>
      <c r="Q18" s="56"/>
      <c r="R18" s="40">
        <v>14</v>
      </c>
      <c r="S18" s="40" t="str">
        <v>Casper Geerlings</v>
      </c>
      <c r="T18" s="40">
        <v>316</v>
      </c>
      <c r="U18" s="40">
        <v>82</v>
      </c>
      <c r="V18" s="40">
        <v>60080</v>
      </c>
      <c r="W18" s="126">
        <v>-315999918</v>
      </c>
      <c r="X18" s="126">
        <v>9480060080</v>
      </c>
      <c r="Y18" s="36"/>
      <c r="Z18" s="36" t="str">
        <v>Wiel Ottenheim</v>
      </c>
      <c r="AA18" s="36">
        <v>168</v>
      </c>
      <c r="AB18" s="36">
        <v>44</v>
      </c>
      <c r="AC18" s="36">
        <v>29620</v>
      </c>
      <c r="AD18" s="36">
        <v>-167999956</v>
      </c>
      <c r="AE18" s="36">
        <v>-503970380</v>
      </c>
      <c r="AF18" s="36"/>
      <c r="AG18" s="36" t="str">
        <v>Ton Nelissen</v>
      </c>
      <c r="AH18" s="36">
        <v>151</v>
      </c>
      <c r="AI18" s="36">
        <v>39</v>
      </c>
      <c r="AJ18" s="36">
        <v>32179</v>
      </c>
      <c r="AK18" s="36">
        <v>-150999961</v>
      </c>
      <c r="AL18" s="36">
        <v>-4529967821</v>
      </c>
      <c r="AM18" s="36"/>
      <c r="AN18" s="36" t="str">
        <f>'DMV per. 1'!B17</f>
        <v>Josef Schaefer</v>
      </c>
      <c r="AO18" s="36">
        <f>SUM('DMV per. 1'!DU17+'DMV per. 2'!EG17)</f>
        <v>410</v>
      </c>
      <c r="AP18" s="36">
        <f>SUM('DMV per. 1'!EL17+'DMV per. 2'!EX17)</f>
        <v>66</v>
      </c>
      <c r="AQ18" s="36">
        <f>SUM('DMV per. 1'!FB17+'DMV per. 2'!FN17)</f>
        <v>31970</v>
      </c>
      <c r="AR18" s="36">
        <f t="shared" si="0"/>
        <v>-409999934</v>
      </c>
      <c r="AS18" s="36">
        <f t="shared" si="1"/>
        <v>12300031970</v>
      </c>
      <c r="AT18" s="36"/>
      <c r="AU18" s="56" t="str">
        <v>Josef Schaefer</v>
      </c>
      <c r="AV18" s="56">
        <v>158</v>
      </c>
      <c r="AW18" s="56">
        <v>0</v>
      </c>
      <c r="AX18" s="36">
        <v>0</v>
      </c>
      <c r="AY18" s="36">
        <v>-158000000</v>
      </c>
      <c r="AZ18" s="36">
        <v>-4740000000</v>
      </c>
      <c r="BA18" s="36"/>
      <c r="BB18" s="36"/>
      <c r="BC18" s="127"/>
      <c r="BD18" s="127"/>
      <c r="BF18" s="45">
        <v>14</v>
      </c>
      <c r="BG18" s="45" t="str">
        <v>Theo Litjens</v>
      </c>
      <c r="BH18" s="45">
        <v>95</v>
      </c>
      <c r="BI18" s="45">
        <v>23</v>
      </c>
      <c r="BJ18" s="45">
        <v>18140</v>
      </c>
      <c r="BK18" s="15">
        <v>-94999977</v>
      </c>
      <c r="BL18" s="15">
        <v>-2849981860</v>
      </c>
      <c r="BN18" s="46">
        <v>14</v>
      </c>
      <c r="BO18" s="47" t="str">
        <v>Theo Litjens</v>
      </c>
      <c r="BP18" s="47">
        <v>23</v>
      </c>
      <c r="BQ18" s="47">
        <v>1</v>
      </c>
      <c r="BR18" s="47">
        <v>3040</v>
      </c>
      <c r="BS18" s="123">
        <v>-22999999</v>
      </c>
      <c r="BT18" s="123">
        <v>-689996960</v>
      </c>
      <c r="BU18" s="38"/>
      <c r="BV18" s="142">
        <v>14</v>
      </c>
      <c r="BW18" s="144" t="str">
        <v>Hay Niemans</v>
      </c>
      <c r="BX18" s="144">
        <v>344</v>
      </c>
      <c r="BY18" s="144">
        <v>118</v>
      </c>
      <c r="BZ18" s="144">
        <v>42009</v>
      </c>
      <c r="CA18" s="145">
        <v>-34399882</v>
      </c>
      <c r="CC18" s="5">
        <v>14</v>
      </c>
      <c r="CD18" s="5" t="str">
        <v>Hay Niemans</v>
      </c>
      <c r="CE18" s="5">
        <v>490</v>
      </c>
      <c r="CF18" s="5">
        <v>124</v>
      </c>
      <c r="CG18" s="5">
        <v>43949</v>
      </c>
      <c r="CJ18" s="157">
        <f>SUM(CJ5:CJ17)</f>
        <v>2975</v>
      </c>
      <c r="CR18" s="55" t="str">
        <f>'DMV per. 1'!B17</f>
        <v>Josef Schaefer</v>
      </c>
      <c r="CS18" s="105">
        <f>SUM('DMV per. 1'!DU17,'DMV per. 2'!EG17,'DMV koning'!DU17,'SOEP wedstrijd'!U17)</f>
        <v>591</v>
      </c>
      <c r="CT18" s="105">
        <f>SUM('DMV per. 1'!EL17,'DMV per. 2'!EX17,'DMV koning'!EL17,'SOEP wedstrijd'!V17)</f>
        <v>71</v>
      </c>
      <c r="CU18" s="105">
        <f>SUM('DMV per. 1'!FB17,'DMV per. 2'!FN17,'DMV koning'!FB17,'SOEP wedstrijd'!W17)</f>
        <v>34110</v>
      </c>
      <c r="CX18" s="55" t="str">
        <f>'DMV per. 1'!B17</f>
        <v>Josef Schaefer</v>
      </c>
      <c r="CY18" s="55">
        <f>SUM('DMV per. 1'!DU17+'DMV per. 2'!EG17+'SOEP wedstrijd'!H17)</f>
        <v>433</v>
      </c>
      <c r="CZ18" s="55">
        <f>SUM('DMV per. 1'!EL17+'DMV per. 2'!EX17+'SOEP wedstrijd'!D17)</f>
        <v>71</v>
      </c>
      <c r="DA18" s="55">
        <f>SUM('DMV per. 1'!FB17+'DMV per. 2'!FN17+'SOEP wedstrijd'!F17)</f>
        <v>34110</v>
      </c>
      <c r="DB18" s="55">
        <f t="shared" si="2"/>
        <v>-43299929</v>
      </c>
      <c r="DR18" s="211" t="str">
        <f>'DMV per. 1'!B17</f>
        <v>Josef Schaefer</v>
      </c>
      <c r="DS18" s="216">
        <f>SUM('DMV per. 1'!GF17+'DMV per. 2'!GQ17+'DMV koning'!GF17+'SOEP wedstrijd'!AB17)</f>
        <v>11</v>
      </c>
    </row>
    <row r="19" spans="2:123" x14ac:dyDescent="0.25">
      <c r="B19" s="40">
        <v>15</v>
      </c>
      <c r="C19" s="41" t="str">
        <v>Casper Geerlings</v>
      </c>
      <c r="D19" s="40">
        <v>178</v>
      </c>
      <c r="E19" s="40">
        <v>38</v>
      </c>
      <c r="F19" s="40">
        <v>29080</v>
      </c>
      <c r="G19" s="15">
        <v>-177999962</v>
      </c>
      <c r="H19" s="15">
        <v>-533970920</v>
      </c>
      <c r="I19" s="56"/>
      <c r="J19" s="40">
        <v>15</v>
      </c>
      <c r="K19" s="41" t="str">
        <v>Theo Litjens</v>
      </c>
      <c r="L19" s="40">
        <v>152</v>
      </c>
      <c r="M19" s="40">
        <v>51</v>
      </c>
      <c r="N19" s="40">
        <v>24271</v>
      </c>
      <c r="O19" s="15">
        <v>-151999949</v>
      </c>
      <c r="P19" s="15">
        <v>-4559975729</v>
      </c>
      <c r="Q19" s="56"/>
      <c r="R19" s="40">
        <v>15</v>
      </c>
      <c r="S19" s="40" t="str">
        <v>Har Hermans</v>
      </c>
      <c r="T19" s="40">
        <v>381</v>
      </c>
      <c r="U19" s="40">
        <v>110</v>
      </c>
      <c r="V19" s="40">
        <v>30060</v>
      </c>
      <c r="W19" s="126">
        <v>-380999890</v>
      </c>
      <c r="X19" s="126">
        <v>11430030060</v>
      </c>
      <c r="Y19" s="36"/>
      <c r="Z19" s="36" t="str">
        <v>Casper Geerlings</v>
      </c>
      <c r="AA19" s="36">
        <v>178</v>
      </c>
      <c r="AB19" s="36">
        <v>38</v>
      </c>
      <c r="AC19" s="36">
        <v>29080</v>
      </c>
      <c r="AD19" s="36">
        <v>-177999962</v>
      </c>
      <c r="AE19" s="36">
        <v>-533970920</v>
      </c>
      <c r="AF19" s="36"/>
      <c r="AG19" s="36" t="str">
        <v>Theo Litjens</v>
      </c>
      <c r="AH19" s="36">
        <v>152</v>
      </c>
      <c r="AI19" s="36">
        <v>51</v>
      </c>
      <c r="AJ19" s="36">
        <v>24271</v>
      </c>
      <c r="AK19" s="36">
        <v>-151999949</v>
      </c>
      <c r="AL19" s="36">
        <v>-4559975729</v>
      </c>
      <c r="AM19" s="36"/>
      <c r="AN19" s="36" t="str">
        <f>'DMV per. 1'!B18</f>
        <v>Karel Achten</v>
      </c>
      <c r="AO19" s="36">
        <f>SUM('DMV per. 1'!DU18+'DMV per. 2'!EG18)</f>
        <v>428</v>
      </c>
      <c r="AP19" s="36">
        <f>SUM('DMV per. 1'!EL18+'DMV per. 2'!EX18)</f>
        <v>64</v>
      </c>
      <c r="AQ19" s="36">
        <f>SUM('DMV per. 1'!FB18+'DMV per. 2'!FN18)</f>
        <v>29360</v>
      </c>
      <c r="AR19" s="36">
        <f t="shared" si="0"/>
        <v>-427999936</v>
      </c>
      <c r="AS19" s="36">
        <f t="shared" si="1"/>
        <v>12840029360</v>
      </c>
      <c r="AT19" s="36"/>
      <c r="AU19" s="56" t="str">
        <v>Karel Achten</v>
      </c>
      <c r="AV19" s="56">
        <v>112</v>
      </c>
      <c r="AW19" s="56">
        <v>19</v>
      </c>
      <c r="AX19" s="36">
        <v>12000</v>
      </c>
      <c r="AY19" s="36">
        <v>-111999981</v>
      </c>
      <c r="AZ19" s="36">
        <v>-3359988000</v>
      </c>
      <c r="BA19" s="36"/>
      <c r="BB19" s="36"/>
      <c r="BC19" s="127"/>
      <c r="BD19" s="127"/>
      <c r="BF19" s="45">
        <v>15</v>
      </c>
      <c r="BG19" s="45" t="str">
        <v>Jeu Teunissen</v>
      </c>
      <c r="BH19" s="45">
        <v>111</v>
      </c>
      <c r="BI19" s="45">
        <v>17</v>
      </c>
      <c r="BJ19" s="45">
        <v>6820</v>
      </c>
      <c r="BK19" s="15">
        <v>-110999983</v>
      </c>
      <c r="BL19" s="15">
        <v>-3329993180</v>
      </c>
      <c r="BN19" s="46">
        <v>15</v>
      </c>
      <c r="BO19" s="47" t="str">
        <v>Chrit Houwers</v>
      </c>
      <c r="BP19" s="47">
        <v>30</v>
      </c>
      <c r="BQ19" s="47">
        <v>0</v>
      </c>
      <c r="BR19" s="47">
        <v>0</v>
      </c>
      <c r="BS19" s="123">
        <v>-30000000</v>
      </c>
      <c r="BT19" s="123">
        <v>-900000000</v>
      </c>
      <c r="BU19" s="38"/>
      <c r="BV19" s="142">
        <v>15</v>
      </c>
      <c r="BW19" s="144" t="str">
        <v>Har Hermans</v>
      </c>
      <c r="BX19" s="144">
        <v>399</v>
      </c>
      <c r="BY19" s="144">
        <v>118</v>
      </c>
      <c r="BZ19" s="144">
        <v>32200</v>
      </c>
      <c r="CA19" s="145">
        <v>-39899882</v>
      </c>
      <c r="CC19" s="5">
        <v>15</v>
      </c>
      <c r="CD19" s="5" t="str">
        <v>Jack Smeets</v>
      </c>
      <c r="CE19" s="5">
        <v>498</v>
      </c>
      <c r="CF19" s="5">
        <v>82</v>
      </c>
      <c r="CG19" s="5">
        <v>69550</v>
      </c>
      <c r="CR19" s="55" t="str">
        <f>'DMV per. 1'!B18</f>
        <v>Karel Achten</v>
      </c>
      <c r="CS19" s="105">
        <f>SUM('DMV per. 1'!DU18,'DMV per. 2'!EG18,'DMV koning'!DU18,'SOEP wedstrijd'!U18)</f>
        <v>570</v>
      </c>
      <c r="CT19" s="105">
        <f>SUM('DMV per. 1'!EL18,'DMV per. 2'!EX18,'DMV koning'!EL18,'SOEP wedstrijd'!V18)</f>
        <v>83</v>
      </c>
      <c r="CU19" s="105">
        <f>SUM('DMV per. 1'!FB18,'DMV per. 2'!FN18,'DMV koning'!FB18,'SOEP wedstrijd'!W18)</f>
        <v>41360</v>
      </c>
      <c r="CX19" s="55" t="str">
        <f>'DMV per. 1'!B18</f>
        <v>Karel Achten</v>
      </c>
      <c r="CY19" s="55">
        <f>SUM('DMV per. 1'!DU18+'DMV per. 2'!EG18+'SOEP wedstrijd'!H18)</f>
        <v>458</v>
      </c>
      <c r="CZ19" s="55">
        <f>SUM('DMV per. 1'!EL18+'DMV per. 2'!EX18+'SOEP wedstrijd'!D18)</f>
        <v>64</v>
      </c>
      <c r="DA19" s="55">
        <f>SUM('DMV per. 1'!FB18+'DMV per. 2'!FN18+'SOEP wedstrijd'!F18)</f>
        <v>29360</v>
      </c>
      <c r="DB19" s="55">
        <f t="shared" si="2"/>
        <v>-45799936</v>
      </c>
      <c r="DR19" s="211" t="str">
        <f>'DMV per. 1'!B18</f>
        <v>Karel Achten</v>
      </c>
      <c r="DS19" s="216">
        <f>SUM('DMV per. 1'!GF18+'DMV per. 2'!GQ18+'DMV koning'!GF18+'SOEP wedstrijd'!AB18)</f>
        <v>17</v>
      </c>
    </row>
    <row r="20" spans="2:123" x14ac:dyDescent="0.25">
      <c r="B20" s="40">
        <v>16</v>
      </c>
      <c r="C20" s="41" t="str">
        <v>Hay Niemans</v>
      </c>
      <c r="D20" s="40">
        <v>179</v>
      </c>
      <c r="E20" s="40">
        <v>53</v>
      </c>
      <c r="F20" s="40">
        <v>20109</v>
      </c>
      <c r="G20" s="15">
        <v>-178999947</v>
      </c>
      <c r="H20" s="15">
        <v>-536979891</v>
      </c>
      <c r="I20" s="56"/>
      <c r="J20" s="40">
        <v>16</v>
      </c>
      <c r="K20" s="41" t="str">
        <v>Josef Schaefer</v>
      </c>
      <c r="L20" s="40">
        <v>183</v>
      </c>
      <c r="M20" s="40">
        <v>42</v>
      </c>
      <c r="N20" s="40">
        <v>18282</v>
      </c>
      <c r="O20" s="15">
        <v>-182999958</v>
      </c>
      <c r="P20" s="15">
        <v>-5489981718</v>
      </c>
      <c r="Q20" s="56"/>
      <c r="R20" s="40">
        <v>16</v>
      </c>
      <c r="S20" s="40" t="str">
        <v>Jack Smeets</v>
      </c>
      <c r="T20" s="40">
        <v>385</v>
      </c>
      <c r="U20" s="40">
        <v>59</v>
      </c>
      <c r="V20" s="40">
        <v>47080</v>
      </c>
      <c r="W20" s="126">
        <v>-384999941</v>
      </c>
      <c r="X20" s="126">
        <v>11550047080</v>
      </c>
      <c r="Y20" s="36"/>
      <c r="Z20" s="36" t="str">
        <v>Hay Niemans</v>
      </c>
      <c r="AA20" s="36">
        <v>179</v>
      </c>
      <c r="AB20" s="36">
        <v>53</v>
      </c>
      <c r="AC20" s="36">
        <v>20109</v>
      </c>
      <c r="AD20" s="36">
        <v>-178999947</v>
      </c>
      <c r="AE20" s="36">
        <v>-536979891</v>
      </c>
      <c r="AF20" s="36"/>
      <c r="AG20" s="36" t="str">
        <v>Josef Schaefer</v>
      </c>
      <c r="AH20" s="36">
        <v>183</v>
      </c>
      <c r="AI20" s="36">
        <v>42</v>
      </c>
      <c r="AJ20" s="36">
        <v>18282</v>
      </c>
      <c r="AK20" s="36">
        <v>-182999958</v>
      </c>
      <c r="AL20" s="36">
        <v>-5489981718</v>
      </c>
      <c r="AM20" s="36"/>
      <c r="AN20" s="36" t="str">
        <f>'DMV per. 1'!B19</f>
        <v>Mart o/h Roodt</v>
      </c>
      <c r="AO20" s="36">
        <f>SUM('DMV per. 1'!DU19+'DMV per. 2'!EG19)</f>
        <v>228</v>
      </c>
      <c r="AP20" s="36">
        <f>SUM('DMV per. 1'!EL19+'DMV per. 2'!EX19)</f>
        <v>156</v>
      </c>
      <c r="AQ20" s="36">
        <f>SUM('DMV per. 1'!FB19+'DMV per. 2'!FN19)</f>
        <v>78860</v>
      </c>
      <c r="AR20" s="36">
        <f t="shared" si="0"/>
        <v>-227999844</v>
      </c>
      <c r="AS20" s="36">
        <f t="shared" si="1"/>
        <v>6840078860</v>
      </c>
      <c r="AT20" s="36"/>
      <c r="AU20" s="56" t="str">
        <v>Mart o/h Roodt</v>
      </c>
      <c r="AV20" s="56">
        <v>80</v>
      </c>
      <c r="AW20" s="56">
        <v>33</v>
      </c>
      <c r="AX20" s="36">
        <v>16800</v>
      </c>
      <c r="AY20" s="36">
        <v>-79999967</v>
      </c>
      <c r="AZ20" s="36">
        <v>-2399983200</v>
      </c>
      <c r="BA20" s="36"/>
      <c r="BB20" s="36"/>
      <c r="BC20" s="127"/>
      <c r="BD20" s="127"/>
      <c r="BF20" s="45">
        <v>16</v>
      </c>
      <c r="BG20" s="45" t="str">
        <v>Karel Achten</v>
      </c>
      <c r="BH20" s="45">
        <v>112</v>
      </c>
      <c r="BI20" s="45">
        <v>19</v>
      </c>
      <c r="BJ20" s="45">
        <v>12000</v>
      </c>
      <c r="BK20" s="15">
        <v>-111999981</v>
      </c>
      <c r="BL20" s="15">
        <v>-3359988000</v>
      </c>
      <c r="BN20" s="46">
        <v>16</v>
      </c>
      <c r="BO20" s="47" t="str">
        <v>Hay Niemans</v>
      </c>
      <c r="BP20" s="47">
        <v>30</v>
      </c>
      <c r="BQ20" s="47">
        <v>0</v>
      </c>
      <c r="BR20" s="47">
        <v>0</v>
      </c>
      <c r="BS20" s="123">
        <v>-30000000</v>
      </c>
      <c r="BT20" s="123">
        <v>-900000000</v>
      </c>
      <c r="BU20" s="38"/>
      <c r="BV20" s="142">
        <v>16</v>
      </c>
      <c r="BW20" s="144" t="str">
        <v>Jack Smeets</v>
      </c>
      <c r="BX20" s="144">
        <v>415</v>
      </c>
      <c r="BY20" s="144">
        <v>59</v>
      </c>
      <c r="BZ20" s="144">
        <v>47080</v>
      </c>
      <c r="CA20" s="145">
        <v>-41499941</v>
      </c>
      <c r="CC20" s="5">
        <v>16</v>
      </c>
      <c r="CD20" s="5" t="str">
        <v>Wiel Ottenheim</v>
      </c>
      <c r="CE20" s="5">
        <v>510</v>
      </c>
      <c r="CF20" s="5">
        <v>90</v>
      </c>
      <c r="CG20" s="5">
        <v>60860</v>
      </c>
      <c r="CR20" s="55" t="str">
        <f>'DMV per. 1'!B19</f>
        <v>Mart o/h Roodt</v>
      </c>
      <c r="CS20" s="105">
        <f>SUM('DMV per. 1'!DU19,'DMV per. 2'!EG19,'DMV koning'!DU19,'SOEP wedstrijd'!U19)</f>
        <v>324</v>
      </c>
      <c r="CT20" s="105">
        <f>SUM('DMV per. 1'!EL19,'DMV per. 2'!EX19,'DMV koning'!EL19,'SOEP wedstrijd'!V19)</f>
        <v>196</v>
      </c>
      <c r="CU20" s="105">
        <f>SUM('DMV per. 1'!FB19,'DMV per. 2'!FN19,'DMV koning'!FB19,'SOEP wedstrijd'!W19)</f>
        <v>99320</v>
      </c>
      <c r="CX20" s="55" t="str">
        <f>'DMV per. 1'!B19</f>
        <v>Mart o/h Roodt</v>
      </c>
      <c r="CY20" s="55">
        <f>SUM('DMV per. 1'!DU19+'DMV per. 2'!EG19+'SOEP wedstrijd'!H19)</f>
        <v>244</v>
      </c>
      <c r="CZ20" s="55">
        <f>SUM('DMV per. 1'!EL19+'DMV per. 2'!EX19+'SOEP wedstrijd'!D19)</f>
        <v>163</v>
      </c>
      <c r="DA20" s="55">
        <f>SUM('DMV per. 1'!FB19+'DMV per. 2'!FN19+'SOEP wedstrijd'!F19)</f>
        <v>82520</v>
      </c>
      <c r="DB20" s="55">
        <f t="shared" si="2"/>
        <v>-24399837</v>
      </c>
      <c r="DR20" s="211" t="str">
        <f>'DMV per. 1'!B19</f>
        <v>Mart o/h Roodt</v>
      </c>
      <c r="DS20" s="216">
        <f>SUM('DMV per. 1'!GF19+'DMV per. 2'!GQ19+'DMV koning'!GF19+'SOEP wedstrijd'!AB19)</f>
        <v>26</v>
      </c>
    </row>
    <row r="21" spans="2:123" x14ac:dyDescent="0.25">
      <c r="B21" s="40">
        <v>17</v>
      </c>
      <c r="C21" s="41" t="str">
        <v>Jos Muisers</v>
      </c>
      <c r="D21" s="40">
        <v>204</v>
      </c>
      <c r="E21" s="40">
        <v>29</v>
      </c>
      <c r="F21" s="40">
        <v>15510</v>
      </c>
      <c r="G21" s="15">
        <v>-203999971</v>
      </c>
      <c r="H21" s="15">
        <v>-611984490</v>
      </c>
      <c r="I21" s="56"/>
      <c r="J21" s="40">
        <v>17</v>
      </c>
      <c r="K21" s="41" t="str">
        <v>Karel Achten</v>
      </c>
      <c r="L21" s="40">
        <v>191</v>
      </c>
      <c r="M21" s="40">
        <v>35</v>
      </c>
      <c r="N21" s="40">
        <v>20055</v>
      </c>
      <c r="O21" s="15">
        <v>-190999965</v>
      </c>
      <c r="P21" s="15">
        <v>-5729979945</v>
      </c>
      <c r="Q21" s="56"/>
      <c r="R21" s="40">
        <v>17</v>
      </c>
      <c r="S21" s="40" t="str">
        <v>Wiel Ottenheim</v>
      </c>
      <c r="T21" s="40">
        <v>394</v>
      </c>
      <c r="U21" s="40">
        <v>68</v>
      </c>
      <c r="V21" s="40">
        <v>43680</v>
      </c>
      <c r="W21" s="126">
        <v>-393999932</v>
      </c>
      <c r="X21" s="126">
        <v>11820043680</v>
      </c>
      <c r="Y21" s="36"/>
      <c r="Z21" s="36" t="str">
        <v>Jos Muisers</v>
      </c>
      <c r="AA21" s="36">
        <v>204</v>
      </c>
      <c r="AB21" s="36">
        <v>29</v>
      </c>
      <c r="AC21" s="36">
        <v>15510</v>
      </c>
      <c r="AD21" s="36">
        <v>-203999971</v>
      </c>
      <c r="AE21" s="36">
        <v>-611984490</v>
      </c>
      <c r="AF21" s="36"/>
      <c r="AG21" s="36" t="str">
        <v>Karel Achten</v>
      </c>
      <c r="AH21" s="36">
        <v>191</v>
      </c>
      <c r="AI21" s="36">
        <v>35</v>
      </c>
      <c r="AJ21" s="36">
        <v>20055</v>
      </c>
      <c r="AK21" s="36">
        <v>-190999965</v>
      </c>
      <c r="AL21" s="36">
        <v>-5729979945</v>
      </c>
      <c r="AM21" s="36"/>
      <c r="AN21" s="36" t="str">
        <f>'DMV per. 1'!B20</f>
        <v>Sjra Janssen</v>
      </c>
      <c r="AO21" s="36">
        <f>SUM('DMV per. 1'!DU20+'DMV per. 2'!EG20)</f>
        <v>195</v>
      </c>
      <c r="AP21" s="36">
        <f>SUM('DMV per. 1'!EL20+'DMV per. 2'!EX20)</f>
        <v>214</v>
      </c>
      <c r="AQ21" s="36">
        <f>SUM('DMV per. 1'!FB20+'DMV per. 2'!FN20)</f>
        <v>76970</v>
      </c>
      <c r="AR21" s="36">
        <f t="shared" si="0"/>
        <v>-194999786</v>
      </c>
      <c r="AS21" s="36">
        <f t="shared" si="1"/>
        <v>5850076970</v>
      </c>
      <c r="AT21" s="36"/>
      <c r="AU21" s="56" t="str">
        <v>Sjra Janssen</v>
      </c>
      <c r="AV21" s="56">
        <v>62</v>
      </c>
      <c r="AW21" s="56">
        <v>38</v>
      </c>
      <c r="AX21" s="36">
        <v>21730</v>
      </c>
      <c r="AY21" s="36">
        <v>-61999962</v>
      </c>
      <c r="AZ21" s="36">
        <v>-1859978270</v>
      </c>
      <c r="BA21" s="36"/>
      <c r="BB21" s="36"/>
      <c r="BC21" s="127"/>
      <c r="BD21" s="127"/>
      <c r="BF21" s="45">
        <v>17</v>
      </c>
      <c r="BG21" s="45" t="str">
        <v>Jo Derix</v>
      </c>
      <c r="BH21" s="45">
        <v>125</v>
      </c>
      <c r="BI21" s="45">
        <v>10</v>
      </c>
      <c r="BJ21" s="45">
        <v>9000</v>
      </c>
      <c r="BK21" s="15">
        <v>-124999990</v>
      </c>
      <c r="BL21" s="15">
        <v>-3749991000</v>
      </c>
      <c r="BN21" s="46">
        <v>17</v>
      </c>
      <c r="BO21" s="47" t="str">
        <v>Henk Fleuren</v>
      </c>
      <c r="BP21" s="47">
        <v>30</v>
      </c>
      <c r="BQ21" s="47">
        <v>0</v>
      </c>
      <c r="BR21" s="47">
        <v>0</v>
      </c>
      <c r="BS21" s="123">
        <v>-30000000</v>
      </c>
      <c r="BT21" s="123">
        <v>-900000000</v>
      </c>
      <c r="BU21" s="38"/>
      <c r="BV21" s="142">
        <v>17</v>
      </c>
      <c r="BW21" s="144" t="str">
        <v>Wiel Ottenheim</v>
      </c>
      <c r="BX21" s="144">
        <v>424</v>
      </c>
      <c r="BY21" s="144">
        <v>68</v>
      </c>
      <c r="BZ21" s="144">
        <v>43680</v>
      </c>
      <c r="CA21" s="145">
        <v>-42399932</v>
      </c>
      <c r="CC21" s="5">
        <v>17</v>
      </c>
      <c r="CD21" s="5" t="str">
        <v>Har Hermans</v>
      </c>
      <c r="CE21" s="5">
        <v>533</v>
      </c>
      <c r="CF21" s="5">
        <v>133</v>
      </c>
      <c r="CG21" s="5">
        <v>35680</v>
      </c>
      <c r="CI21" s="158" t="s">
        <v>64</v>
      </c>
      <c r="CJ21" s="159"/>
      <c r="CK21" s="215">
        <f>SUM(DQ23)</f>
        <v>17.142857142857142</v>
      </c>
      <c r="CR21" s="55" t="str">
        <f>'DMV per. 1'!B20</f>
        <v>Sjra Janssen</v>
      </c>
      <c r="CS21" s="105">
        <f>SUM('DMV per. 1'!DU20,'DMV per. 2'!EG20,'DMV koning'!DU20,'SOEP wedstrijd'!U20)</f>
        <v>261</v>
      </c>
      <c r="CT21" s="105">
        <f>SUM('DMV per. 1'!EL20,'DMV per. 2'!EX20,'DMV koning'!EL20,'SOEP wedstrijd'!V20)</f>
        <v>264</v>
      </c>
      <c r="CU21" s="105">
        <f>SUM('DMV per. 1'!FB20,'DMV per. 2'!FN20,'DMV koning'!FB20,'SOEP wedstrijd'!W20)</f>
        <v>104580</v>
      </c>
      <c r="CX21" s="55" t="str">
        <f>'DMV per. 1'!B20</f>
        <v>Sjra Janssen</v>
      </c>
      <c r="CY21" s="55">
        <f>SUM('DMV per. 1'!DU20+'DMV per. 2'!EG20+'SOEP wedstrijd'!H20)</f>
        <v>199</v>
      </c>
      <c r="CZ21" s="55">
        <f>SUM('DMV per. 1'!EL20+'DMV per. 2'!EX20+'SOEP wedstrijd'!D20)</f>
        <v>226</v>
      </c>
      <c r="DA21" s="55">
        <f>SUM('DMV per. 1'!FB20+'DMV per. 2'!FN20+'SOEP wedstrijd'!F20)</f>
        <v>82850</v>
      </c>
      <c r="DB21" s="55">
        <f t="shared" si="2"/>
        <v>-19899774</v>
      </c>
      <c r="DQ21" s="171">
        <f>SUM('DMV per. 1'!DU36+'DMV per. 2'!EG36+'SOEP wedstrijd'!C33)</f>
        <v>360</v>
      </c>
      <c r="DR21" s="211" t="str">
        <f>'DMV per. 1'!B20</f>
        <v>Sjra Janssen</v>
      </c>
      <c r="DS21" s="216">
        <f>SUM('DMV per. 1'!GF20+'DMV per. 2'!GQ20+'DMV koning'!GF20+'SOEP wedstrijd'!AB20)</f>
        <v>26</v>
      </c>
    </row>
    <row r="22" spans="2:123" x14ac:dyDescent="0.25">
      <c r="B22" s="40">
        <v>18</v>
      </c>
      <c r="C22" s="41" t="str">
        <v>Josef Schaefer</v>
      </c>
      <c r="D22" s="40">
        <v>227</v>
      </c>
      <c r="E22" s="40">
        <v>24</v>
      </c>
      <c r="F22" s="40">
        <v>13730</v>
      </c>
      <c r="G22" s="15">
        <v>-226999976</v>
      </c>
      <c r="H22" s="15">
        <v>-680986270</v>
      </c>
      <c r="I22" s="56"/>
      <c r="J22" s="40">
        <v>18</v>
      </c>
      <c r="K22" s="41" t="str">
        <v>Jos Muisers</v>
      </c>
      <c r="L22" s="40">
        <v>206</v>
      </c>
      <c r="M22" s="40">
        <v>27</v>
      </c>
      <c r="N22" s="40">
        <v>12547</v>
      </c>
      <c r="O22" s="15">
        <v>-205999973</v>
      </c>
      <c r="P22" s="15">
        <v>-6179987453</v>
      </c>
      <c r="Q22" s="56"/>
      <c r="R22" s="40">
        <v>18</v>
      </c>
      <c r="S22" s="40" t="str">
        <v>Josef Schaefer</v>
      </c>
      <c r="T22" s="40">
        <v>410</v>
      </c>
      <c r="U22" s="40">
        <v>66</v>
      </c>
      <c r="V22" s="40">
        <v>31970</v>
      </c>
      <c r="W22" s="126">
        <v>-409999934</v>
      </c>
      <c r="X22" s="126">
        <v>12300031970</v>
      </c>
      <c r="Y22" s="36"/>
      <c r="Z22" s="36" t="str">
        <v>Josef Schaefer</v>
      </c>
      <c r="AA22" s="36">
        <v>227</v>
      </c>
      <c r="AB22" s="36">
        <v>24</v>
      </c>
      <c r="AC22" s="36">
        <v>13730</v>
      </c>
      <c r="AD22" s="36">
        <v>-226999976</v>
      </c>
      <c r="AE22" s="36">
        <v>-680986270</v>
      </c>
      <c r="AF22" s="36"/>
      <c r="AG22" s="36" t="str">
        <v>Jos Muisers</v>
      </c>
      <c r="AH22" s="36">
        <v>206</v>
      </c>
      <c r="AI22" s="36">
        <v>27</v>
      </c>
      <c r="AJ22" s="36">
        <v>12547</v>
      </c>
      <c r="AK22" s="36">
        <v>-205999973</v>
      </c>
      <c r="AL22" s="36">
        <v>-6179987453</v>
      </c>
      <c r="AM22" s="36"/>
      <c r="AN22" s="36" t="str">
        <f>'DMV per. 1'!B21</f>
        <v>Sjra Stevens</v>
      </c>
      <c r="AO22" s="36">
        <f>SUM('DMV per. 1'!DU21+'DMV per. 2'!EG21)</f>
        <v>172</v>
      </c>
      <c r="AP22" s="36">
        <f>SUM('DMV per. 1'!EL21+'DMV per. 2'!EX21)</f>
        <v>229</v>
      </c>
      <c r="AQ22" s="36">
        <f>SUM('DMV per. 1'!FB21+'DMV per. 2'!FN21)</f>
        <v>81470</v>
      </c>
      <c r="AR22" s="36">
        <f t="shared" si="0"/>
        <v>-171999771</v>
      </c>
      <c r="AS22" s="36">
        <f t="shared" si="1"/>
        <v>5160081470</v>
      </c>
      <c r="AT22" s="36"/>
      <c r="AU22" s="56" t="str">
        <v>Sjra Stevens</v>
      </c>
      <c r="AV22" s="56">
        <v>63</v>
      </c>
      <c r="AW22" s="56">
        <v>54</v>
      </c>
      <c r="AX22" s="36">
        <v>22941</v>
      </c>
      <c r="AY22" s="36">
        <v>-62999946</v>
      </c>
      <c r="AZ22" s="36">
        <v>-1889977059</v>
      </c>
      <c r="BA22" s="36"/>
      <c r="BB22" s="36"/>
      <c r="BC22" s="127"/>
      <c r="BD22" s="127"/>
      <c r="BF22" s="45">
        <v>18</v>
      </c>
      <c r="BG22" s="45" t="str">
        <v>Henk Fleuren</v>
      </c>
      <c r="BH22" s="45">
        <v>129</v>
      </c>
      <c r="BI22" s="45">
        <v>18</v>
      </c>
      <c r="BJ22" s="45">
        <v>7080</v>
      </c>
      <c r="BK22" s="15">
        <v>-128999982</v>
      </c>
      <c r="BL22" s="15">
        <v>-3869992920</v>
      </c>
      <c r="BN22" s="46">
        <v>18</v>
      </c>
      <c r="BO22" s="47" t="str">
        <v>Jack Smeets</v>
      </c>
      <c r="BP22" s="47">
        <v>30</v>
      </c>
      <c r="BQ22" s="47">
        <v>0</v>
      </c>
      <c r="BR22" s="47">
        <v>0</v>
      </c>
      <c r="BS22" s="123">
        <v>-30000000</v>
      </c>
      <c r="BT22" s="123">
        <v>-900000000</v>
      </c>
      <c r="BU22" s="38"/>
      <c r="BV22" s="142">
        <v>18</v>
      </c>
      <c r="BW22" s="144" t="str">
        <v>Josef Schaefer</v>
      </c>
      <c r="BX22" s="144">
        <v>433</v>
      </c>
      <c r="BY22" s="144">
        <v>71</v>
      </c>
      <c r="BZ22" s="144">
        <v>34110</v>
      </c>
      <c r="CA22" s="145">
        <v>-43299929</v>
      </c>
      <c r="CC22" s="5">
        <v>18</v>
      </c>
      <c r="CD22" s="5" t="str">
        <v>Karel Achten</v>
      </c>
      <c r="CE22" s="5">
        <v>570</v>
      </c>
      <c r="CF22" s="5">
        <v>83</v>
      </c>
      <c r="CG22" s="5">
        <v>41360</v>
      </c>
      <c r="CI22" s="160" t="s">
        <v>65</v>
      </c>
      <c r="CJ22" s="161"/>
      <c r="CR22" s="55" t="str">
        <f>'DMV per. 1'!B21</f>
        <v>Sjra Stevens</v>
      </c>
      <c r="CS22" s="105">
        <f>SUM('DMV per. 1'!DU21,'DMV per. 2'!EG21,'DMV koning'!DU21,'SOEP wedstrijd'!U21)</f>
        <v>258</v>
      </c>
      <c r="CT22" s="105">
        <f>SUM('DMV per. 1'!EL21,'DMV per. 2'!EX21,'DMV koning'!EL21,'SOEP wedstrijd'!V21)</f>
        <v>289</v>
      </c>
      <c r="CU22" s="105">
        <f>SUM('DMV per. 1'!FB21,'DMV per. 2'!FN21,'DMV koning'!FB21,'SOEP wedstrijd'!W21)</f>
        <v>106511</v>
      </c>
      <c r="CX22" s="55" t="str">
        <f>'DMV per. 1'!B21</f>
        <v>Sjra Stevens</v>
      </c>
      <c r="CY22" s="55">
        <f>SUM('DMV per. 1'!DU21+'DMV per. 2'!EG21+'SOEP wedstrijd'!H21)</f>
        <v>195</v>
      </c>
      <c r="CZ22" s="55">
        <f>SUM('DMV per. 1'!EL21+'DMV per. 2'!EX21+'SOEP wedstrijd'!D21)</f>
        <v>235</v>
      </c>
      <c r="DA22" s="55">
        <f>SUM('DMV per. 1'!FB21+'DMV per. 2'!FN21+'SOEP wedstrijd'!F21)</f>
        <v>83570</v>
      </c>
      <c r="DB22" s="55">
        <f t="shared" si="2"/>
        <v>-19499765</v>
      </c>
      <c r="DQ22" s="171">
        <f>SUM('DMV per. 1'!DU35+'DMV per. 2'!EG35+'SOEP wedstrijd'!G33)</f>
        <v>21</v>
      </c>
      <c r="DR22" s="211" t="str">
        <f>'DMV per. 1'!B21</f>
        <v>Sjra Stevens</v>
      </c>
      <c r="DS22" s="216">
        <f>SUM('DMV per. 1'!GF21+'DMV per. 2'!GQ21+'DMV koning'!GF21+'SOEP wedstrijd'!AB21)</f>
        <v>27</v>
      </c>
    </row>
    <row r="23" spans="2:123" x14ac:dyDescent="0.25">
      <c r="B23" s="40">
        <v>19</v>
      </c>
      <c r="C23" s="41" t="str">
        <v>Har Hermans</v>
      </c>
      <c r="D23" s="40">
        <v>231</v>
      </c>
      <c r="E23" s="40">
        <v>28</v>
      </c>
      <c r="F23" s="40">
        <v>10580</v>
      </c>
      <c r="G23" s="15">
        <v>-230999972</v>
      </c>
      <c r="H23" s="15">
        <v>-692989420</v>
      </c>
      <c r="I23" s="56"/>
      <c r="J23" s="40">
        <v>19</v>
      </c>
      <c r="K23" s="41" t="str">
        <v>Wiel Ottenheim</v>
      </c>
      <c r="L23" s="40">
        <v>226</v>
      </c>
      <c r="M23" s="40">
        <v>24</v>
      </c>
      <c r="N23" s="40">
        <v>14084</v>
      </c>
      <c r="O23" s="15">
        <v>-225999976</v>
      </c>
      <c r="P23" s="15">
        <v>-6779985916</v>
      </c>
      <c r="Q23" s="56"/>
      <c r="R23" s="40">
        <v>19</v>
      </c>
      <c r="S23" s="40" t="str">
        <v>Jos Muisers</v>
      </c>
      <c r="T23" s="40">
        <v>410</v>
      </c>
      <c r="U23" s="40">
        <v>56</v>
      </c>
      <c r="V23" s="40">
        <v>28030</v>
      </c>
      <c r="W23" s="126">
        <v>-409999944</v>
      </c>
      <c r="X23" s="126">
        <v>12300028030</v>
      </c>
      <c r="Y23" s="36"/>
      <c r="Z23" s="36" t="str">
        <v>Har Hermans</v>
      </c>
      <c r="AA23" s="36">
        <v>231</v>
      </c>
      <c r="AB23" s="36">
        <v>28</v>
      </c>
      <c r="AC23" s="36">
        <v>10580</v>
      </c>
      <c r="AD23" s="36">
        <v>-230999972</v>
      </c>
      <c r="AE23" s="36">
        <v>-692989420</v>
      </c>
      <c r="AF23" s="36"/>
      <c r="AG23" s="36" t="str">
        <v>Wiel Ottenheim</v>
      </c>
      <c r="AH23" s="36">
        <v>226</v>
      </c>
      <c r="AI23" s="36">
        <v>24</v>
      </c>
      <c r="AJ23" s="36">
        <v>14084</v>
      </c>
      <c r="AK23" s="36">
        <v>-225999976</v>
      </c>
      <c r="AL23" s="36">
        <v>-6779985916</v>
      </c>
      <c r="AM23" s="36"/>
      <c r="AN23" s="36" t="str">
        <f>'DMV per. 1'!B22</f>
        <v>Theo Litjens</v>
      </c>
      <c r="AO23" s="36">
        <f>SUM('DMV per. 1'!DU22+'DMV per. 2'!EG22)</f>
        <v>267</v>
      </c>
      <c r="AP23" s="36">
        <f>SUM('DMV per. 1'!EL22+'DMV per. 2'!EX22)</f>
        <v>144</v>
      </c>
      <c r="AQ23" s="36">
        <f>SUM('DMV per. 1'!FB22+'DMV per. 2'!FN22)</f>
        <v>65990</v>
      </c>
      <c r="AR23" s="36">
        <f t="shared" si="0"/>
        <v>-266999856</v>
      </c>
      <c r="AS23" s="36">
        <f t="shared" si="1"/>
        <v>8010065990</v>
      </c>
      <c r="AT23" s="36"/>
      <c r="AU23" s="56" t="str">
        <v>Theo Litjens</v>
      </c>
      <c r="AV23" s="56">
        <v>95</v>
      </c>
      <c r="AW23" s="56">
        <v>23</v>
      </c>
      <c r="AX23" s="36">
        <v>18140</v>
      </c>
      <c r="AY23" s="36">
        <v>-94999977</v>
      </c>
      <c r="AZ23" s="36">
        <v>-2849981860</v>
      </c>
      <c r="BA23" s="36"/>
      <c r="BB23" s="36"/>
      <c r="BC23" s="127"/>
      <c r="BD23" s="127"/>
      <c r="BF23" s="45">
        <v>19</v>
      </c>
      <c r="BG23" s="45" t="str">
        <v>Har Hermans</v>
      </c>
      <c r="BH23" s="45">
        <v>134</v>
      </c>
      <c r="BI23" s="45">
        <v>15</v>
      </c>
      <c r="BJ23" s="45">
        <v>3480</v>
      </c>
      <c r="BK23" s="15">
        <v>-133999985</v>
      </c>
      <c r="BL23" s="15">
        <v>-4019996520</v>
      </c>
      <c r="BN23" s="46">
        <v>19</v>
      </c>
      <c r="BO23" s="47" t="str">
        <v>Jo Derix</v>
      </c>
      <c r="BP23" s="47">
        <v>30</v>
      </c>
      <c r="BQ23" s="47">
        <v>0</v>
      </c>
      <c r="BR23" s="47">
        <v>0</v>
      </c>
      <c r="BS23" s="123">
        <v>-30000000</v>
      </c>
      <c r="BT23" s="123">
        <v>-900000000</v>
      </c>
      <c r="BU23" s="38"/>
      <c r="BV23" s="142">
        <v>19</v>
      </c>
      <c r="BW23" s="144" t="str">
        <v>Jos Muisers</v>
      </c>
      <c r="BX23" s="144">
        <v>440</v>
      </c>
      <c r="BY23" s="144">
        <v>56</v>
      </c>
      <c r="BZ23" s="144">
        <v>28030</v>
      </c>
      <c r="CA23" s="145">
        <v>-43999944</v>
      </c>
      <c r="CC23" s="5">
        <v>19</v>
      </c>
      <c r="CD23" s="5" t="str">
        <v>Jos Muisers</v>
      </c>
      <c r="CE23" s="5">
        <v>579</v>
      </c>
      <c r="CF23" s="5">
        <v>68</v>
      </c>
      <c r="CG23" s="5">
        <v>32010</v>
      </c>
      <c r="CR23" s="55" t="str">
        <f>'DMV per. 1'!B22</f>
        <v>Theo Litjens</v>
      </c>
      <c r="CS23" s="105">
        <f>SUM('DMV per. 1'!DU22,'DMV per. 2'!EG22,'DMV koning'!DU22,'SOEP wedstrijd'!U22)</f>
        <v>385</v>
      </c>
      <c r="CT23" s="105">
        <f>SUM('DMV per. 1'!EL22,'DMV per. 2'!EX22,'DMV koning'!EL22,'SOEP wedstrijd'!V22)</f>
        <v>168</v>
      </c>
      <c r="CU23" s="105">
        <f>SUM('DMV per. 1'!FB22,'DMV per. 2'!FN22,'DMV koning'!FB22,'SOEP wedstrijd'!W22)</f>
        <v>87170</v>
      </c>
      <c r="CX23" s="55" t="str">
        <f>'DMV per. 1'!B22</f>
        <v>Theo Litjens</v>
      </c>
      <c r="CY23" s="55">
        <f>SUM('DMV per. 1'!DU22+'DMV per. 2'!EG22+'SOEP wedstrijd'!H22)</f>
        <v>290</v>
      </c>
      <c r="CZ23" s="55">
        <f>SUM('DMV per. 1'!EL22+'DMV per. 2'!EX22+'SOEP wedstrijd'!D22)</f>
        <v>145</v>
      </c>
      <c r="DA23" s="55">
        <f>SUM('DMV per. 1'!FB22+'DMV per. 2'!FN22+'SOEP wedstrijd'!F22)</f>
        <v>69030</v>
      </c>
      <c r="DB23" s="55">
        <f t="shared" si="2"/>
        <v>-28999855</v>
      </c>
      <c r="DQ23" s="171">
        <f>IFERROR(DQ21/DQ22,0)</f>
        <v>17.142857142857142</v>
      </c>
      <c r="DR23" s="211" t="str">
        <f>'DMV per. 1'!B22</f>
        <v>Theo Litjens</v>
      </c>
      <c r="DS23" s="216">
        <f>SUM('DMV per. 1'!GF22+'DMV per. 2'!GQ22+'DMV koning'!GF22+'SOEP wedstrijd'!AB22)</f>
        <v>24</v>
      </c>
    </row>
    <row r="24" spans="2:123" x14ac:dyDescent="0.25">
      <c r="B24" s="40">
        <v>20</v>
      </c>
      <c r="C24" s="41" t="str">
        <v>Henk Fleuren</v>
      </c>
      <c r="D24" s="40">
        <v>234</v>
      </c>
      <c r="E24" s="40">
        <v>12</v>
      </c>
      <c r="F24" s="40">
        <v>9149</v>
      </c>
      <c r="G24" s="15">
        <v>-233999988</v>
      </c>
      <c r="H24" s="15">
        <v>-701990851</v>
      </c>
      <c r="I24" s="56"/>
      <c r="J24" s="40">
        <v>20</v>
      </c>
      <c r="K24" s="41" t="str">
        <v>Henk Fleuren</v>
      </c>
      <c r="L24" s="40">
        <v>228</v>
      </c>
      <c r="M24" s="40">
        <v>30</v>
      </c>
      <c r="N24" s="40">
        <v>14050</v>
      </c>
      <c r="O24" s="15">
        <v>-227999970</v>
      </c>
      <c r="P24" s="15">
        <v>-6839985950</v>
      </c>
      <c r="Q24" s="56"/>
      <c r="R24" s="40">
        <v>20</v>
      </c>
      <c r="S24" s="40" t="str">
        <v>Karel Achten</v>
      </c>
      <c r="T24" s="40">
        <v>428</v>
      </c>
      <c r="U24" s="40">
        <v>64</v>
      </c>
      <c r="V24" s="40">
        <v>29360</v>
      </c>
      <c r="W24" s="126">
        <v>-427999936</v>
      </c>
      <c r="X24" s="126">
        <v>12840029360</v>
      </c>
      <c r="Y24" s="36"/>
      <c r="Z24" s="36" t="str">
        <v>Henk Fleuren</v>
      </c>
      <c r="AA24" s="36">
        <v>234</v>
      </c>
      <c r="AB24" s="36">
        <v>12</v>
      </c>
      <c r="AC24" s="36">
        <v>9149</v>
      </c>
      <c r="AD24" s="36">
        <v>-233999988</v>
      </c>
      <c r="AE24" s="36">
        <v>-701990851</v>
      </c>
      <c r="AF24" s="36"/>
      <c r="AG24" s="36" t="str">
        <v>Henk Fleuren</v>
      </c>
      <c r="AH24" s="36">
        <v>228</v>
      </c>
      <c r="AI24" s="36">
        <v>30</v>
      </c>
      <c r="AJ24" s="36">
        <v>14050</v>
      </c>
      <c r="AK24" s="36">
        <v>-227999970</v>
      </c>
      <c r="AL24" s="36">
        <v>-6839985950</v>
      </c>
      <c r="AM24" s="36"/>
      <c r="AN24" s="36" t="str">
        <f>'DMV per. 1'!B23</f>
        <v>Thijs Seijkens</v>
      </c>
      <c r="AO24" s="36">
        <f>SUM('DMV per. 1'!DU23+'DMV per. 2'!EG23)</f>
        <v>196</v>
      </c>
      <c r="AP24" s="36">
        <f>SUM('DMV per. 1'!EL23+'DMV per. 2'!EX23)</f>
        <v>126</v>
      </c>
      <c r="AQ24" s="36">
        <f>SUM('DMV per. 1'!FB23+'DMV per. 2'!FN23)</f>
        <v>87650</v>
      </c>
      <c r="AR24" s="36">
        <f t="shared" si="0"/>
        <v>-195999874</v>
      </c>
      <c r="AS24" s="36">
        <f t="shared" si="1"/>
        <v>5880087650</v>
      </c>
      <c r="AT24" s="36"/>
      <c r="AU24" s="56" t="str">
        <v>Thijs Seijkens</v>
      </c>
      <c r="AV24" s="56">
        <v>46</v>
      </c>
      <c r="AW24" s="56">
        <v>50</v>
      </c>
      <c r="AX24" s="36">
        <v>28490</v>
      </c>
      <c r="AY24" s="36">
        <v>-45999950</v>
      </c>
      <c r="AZ24" s="36">
        <v>-1379971510</v>
      </c>
      <c r="BA24" s="36"/>
      <c r="BB24" s="36"/>
      <c r="BC24" s="127"/>
      <c r="BD24" s="127"/>
      <c r="BF24" s="45">
        <v>20</v>
      </c>
      <c r="BG24" s="45" t="str">
        <v>Jos Muisers</v>
      </c>
      <c r="BH24" s="45">
        <v>139</v>
      </c>
      <c r="BI24" s="45">
        <v>12</v>
      </c>
      <c r="BJ24" s="45">
        <v>3980</v>
      </c>
      <c r="BK24" s="15">
        <v>-138999988</v>
      </c>
      <c r="BL24" s="15">
        <v>-4169996020</v>
      </c>
      <c r="BN24" s="46">
        <v>20</v>
      </c>
      <c r="BO24" s="47" t="str">
        <v>Jos Muisers</v>
      </c>
      <c r="BP24" s="47">
        <v>30</v>
      </c>
      <c r="BQ24" s="47">
        <v>0</v>
      </c>
      <c r="BR24" s="47">
        <v>0</v>
      </c>
      <c r="BS24" s="123">
        <v>-30000000</v>
      </c>
      <c r="BT24" s="123">
        <v>-900000000</v>
      </c>
      <c r="BU24" s="38"/>
      <c r="BV24" s="142">
        <v>20</v>
      </c>
      <c r="BW24" s="144" t="str">
        <v>Karel Achten</v>
      </c>
      <c r="BX24" s="144">
        <v>458</v>
      </c>
      <c r="BY24" s="144">
        <v>64</v>
      </c>
      <c r="BZ24" s="144">
        <v>29360</v>
      </c>
      <c r="CA24" s="145">
        <v>-45799936</v>
      </c>
      <c r="CC24" s="5">
        <v>20</v>
      </c>
      <c r="CD24" s="5" t="str">
        <v>Josef Schaefer</v>
      </c>
      <c r="CE24" s="5">
        <v>591</v>
      </c>
      <c r="CF24" s="5">
        <v>71</v>
      </c>
      <c r="CG24" s="5">
        <v>34110</v>
      </c>
      <c r="CI24" s="158" t="s">
        <v>64</v>
      </c>
      <c r="CJ24" s="159"/>
      <c r="CK24" s="215">
        <f>SUM('DMV koning'!DU38)</f>
        <v>15.833333333333334</v>
      </c>
      <c r="CR24" s="55" t="str">
        <f>'DMV per. 1'!B23</f>
        <v>Thijs Seijkens</v>
      </c>
      <c r="CS24" s="105">
        <f>SUM('DMV per. 1'!DU23,'DMV per. 2'!EG23,'DMV koning'!DU23,'SOEP wedstrijd'!U23)</f>
        <v>259</v>
      </c>
      <c r="CT24" s="105">
        <f>SUM('DMV per. 1'!EL23,'DMV per. 2'!EX23,'DMV koning'!EL23,'SOEP wedstrijd'!V23)</f>
        <v>179</v>
      </c>
      <c r="CU24" s="105">
        <f>SUM('DMV per. 1'!FB23,'DMV per. 2'!FN23,'DMV koning'!FB23,'SOEP wedstrijd'!W23)</f>
        <v>120540</v>
      </c>
      <c r="CX24" s="55" t="str">
        <f>'DMV per. 1'!B23</f>
        <v>Thijs Seijkens</v>
      </c>
      <c r="CY24" s="55">
        <f>SUM('DMV per. 1'!DU23+'DMV per. 2'!EG23+'SOEP wedstrijd'!H23)</f>
        <v>213</v>
      </c>
      <c r="CZ24" s="55">
        <f>SUM('DMV per. 1'!EL23+'DMV per. 2'!EX23+'SOEP wedstrijd'!D23)</f>
        <v>129</v>
      </c>
      <c r="DA24" s="55">
        <f>SUM('DMV per. 1'!FB23+'DMV per. 2'!FN23+'SOEP wedstrijd'!F23)</f>
        <v>92050</v>
      </c>
      <c r="DB24" s="55">
        <f t="shared" si="2"/>
        <v>-21299871</v>
      </c>
      <c r="DR24" s="211" t="str">
        <f>'DMV per. 1'!B23</f>
        <v>Thijs Seijkens</v>
      </c>
      <c r="DS24" s="216">
        <f>SUM('DMV per. 1'!GF23+'DMV per. 2'!GQ23+'DMV koning'!GF23+'SOEP wedstrijd'!AB23)</f>
        <v>24</v>
      </c>
    </row>
    <row r="25" spans="2:123" x14ac:dyDescent="0.25">
      <c r="B25" s="40">
        <v>21</v>
      </c>
      <c r="C25" s="41" t="str">
        <v>Karel Achten</v>
      </c>
      <c r="D25" s="40">
        <v>237</v>
      </c>
      <c r="E25" s="40">
        <v>29</v>
      </c>
      <c r="F25" s="40">
        <v>9340</v>
      </c>
      <c r="G25" s="15">
        <v>-236999971</v>
      </c>
      <c r="H25" s="15">
        <v>-710990660</v>
      </c>
      <c r="I25" s="56"/>
      <c r="J25" s="40">
        <v>21</v>
      </c>
      <c r="K25" s="41" t="str">
        <v>Jo Derix</v>
      </c>
      <c r="L25" s="40">
        <v>235</v>
      </c>
      <c r="M25" s="40">
        <v>17</v>
      </c>
      <c r="N25" s="40">
        <v>15297</v>
      </c>
      <c r="O25" s="15">
        <v>-234999983</v>
      </c>
      <c r="P25" s="15">
        <v>-7049984703</v>
      </c>
      <c r="Q25" s="56"/>
      <c r="R25" s="40">
        <v>21</v>
      </c>
      <c r="S25" s="40" t="str">
        <v>Henk Fleuren</v>
      </c>
      <c r="T25" s="40">
        <v>462</v>
      </c>
      <c r="U25" s="40">
        <v>42</v>
      </c>
      <c r="V25" s="40">
        <v>23169</v>
      </c>
      <c r="W25" s="126">
        <v>-461999958</v>
      </c>
      <c r="X25" s="126">
        <v>13860023169</v>
      </c>
      <c r="Y25" s="36"/>
      <c r="Z25" s="36" t="str">
        <v>Karel Achten</v>
      </c>
      <c r="AA25" s="36">
        <v>237</v>
      </c>
      <c r="AB25" s="36">
        <v>29</v>
      </c>
      <c r="AC25" s="36">
        <v>9340</v>
      </c>
      <c r="AD25" s="36">
        <v>-236999971</v>
      </c>
      <c r="AE25" s="36">
        <v>-710990660</v>
      </c>
      <c r="AF25" s="36"/>
      <c r="AG25" s="36" t="str">
        <v>Jo Derix</v>
      </c>
      <c r="AH25" s="36">
        <v>235</v>
      </c>
      <c r="AI25" s="36">
        <v>17</v>
      </c>
      <c r="AJ25" s="36">
        <v>15297</v>
      </c>
      <c r="AK25" s="36">
        <v>-234999983</v>
      </c>
      <c r="AL25" s="36">
        <v>-7049984703</v>
      </c>
      <c r="AM25" s="36"/>
      <c r="AN25" s="36" t="str">
        <f>'DMV per. 1'!B24</f>
        <v>Ton Nelissen</v>
      </c>
      <c r="AO25" s="36">
        <f>SUM('DMV per. 1'!DU24+'DMV per. 2'!EG24)</f>
        <v>298</v>
      </c>
      <c r="AP25" s="36">
        <f>SUM('DMV per. 1'!EL24+'DMV per. 2'!EX24)</f>
        <v>85</v>
      </c>
      <c r="AQ25" s="36">
        <f>SUM('DMV per. 1'!FB24+'DMV per. 2'!FN24)</f>
        <v>68934</v>
      </c>
      <c r="AR25" s="36">
        <f t="shared" si="0"/>
        <v>-297999915</v>
      </c>
      <c r="AS25" s="36">
        <f t="shared" si="1"/>
        <v>8940068934</v>
      </c>
      <c r="AT25" s="36"/>
      <c r="AU25" s="56" t="str">
        <v>Ton Nelissen</v>
      </c>
      <c r="AV25" s="56">
        <v>74</v>
      </c>
      <c r="AW25" s="56">
        <v>20</v>
      </c>
      <c r="AX25" s="36">
        <v>30230</v>
      </c>
      <c r="AY25" s="36">
        <v>-73999980</v>
      </c>
      <c r="AZ25" s="36">
        <v>-2219969770</v>
      </c>
      <c r="BA25" s="36"/>
      <c r="BB25" s="36"/>
      <c r="BC25" s="127"/>
      <c r="BD25" s="127"/>
      <c r="BF25" s="45">
        <v>21</v>
      </c>
      <c r="BG25" s="45" t="str">
        <v>Hay Niemans</v>
      </c>
      <c r="BH25" s="45">
        <v>146</v>
      </c>
      <c r="BI25" s="45">
        <v>6</v>
      </c>
      <c r="BJ25" s="45">
        <v>1940</v>
      </c>
      <c r="BK25" s="15">
        <v>-145999994</v>
      </c>
      <c r="BL25" s="15">
        <v>-4379998060</v>
      </c>
      <c r="BN25" s="46">
        <v>21</v>
      </c>
      <c r="BO25" s="47" t="str">
        <v>Karel Achten</v>
      </c>
      <c r="BP25" s="47">
        <v>30</v>
      </c>
      <c r="BQ25" s="47">
        <v>0</v>
      </c>
      <c r="BR25" s="47">
        <v>0</v>
      </c>
      <c r="BS25" s="123">
        <v>-30000000</v>
      </c>
      <c r="BT25" s="123">
        <v>-900000000</v>
      </c>
      <c r="BU25" s="38"/>
      <c r="BV25" s="142">
        <v>21</v>
      </c>
      <c r="BW25" s="144" t="str">
        <v>Henk Fleuren</v>
      </c>
      <c r="BX25" s="144">
        <v>492</v>
      </c>
      <c r="BY25" s="144">
        <v>42</v>
      </c>
      <c r="BZ25" s="144">
        <v>23169</v>
      </c>
      <c r="CA25" s="145">
        <v>-49199958</v>
      </c>
      <c r="CC25" s="5">
        <v>21</v>
      </c>
      <c r="CD25" s="5" t="str">
        <v>Henk Fleuren</v>
      </c>
      <c r="CE25" s="5">
        <v>621</v>
      </c>
      <c r="CF25" s="5">
        <v>60</v>
      </c>
      <c r="CG25" s="5">
        <v>30249</v>
      </c>
      <c r="CI25" s="160" t="s">
        <v>57</v>
      </c>
      <c r="CJ25" s="161"/>
      <c r="CR25" s="55" t="str">
        <f>'DMV per. 1'!B24</f>
        <v>Ton Nelissen</v>
      </c>
      <c r="CS25" s="105">
        <f>SUM('DMV per. 1'!DU24,'DMV per. 2'!EG24,'DMV koning'!DU24,'SOEP wedstrijd'!U24)</f>
        <v>387</v>
      </c>
      <c r="CT25" s="105">
        <f>SUM('DMV per. 1'!EL24,'DMV per. 2'!EX24,'DMV koning'!EL24,'SOEP wedstrijd'!V24)</f>
        <v>114</v>
      </c>
      <c r="CU25" s="105">
        <f>SUM('DMV per. 1'!FB24,'DMV per. 2'!FN24,'DMV koning'!FB24,'SOEP wedstrijd'!W24)</f>
        <v>101504</v>
      </c>
      <c r="CX25" s="55" t="str">
        <f>'DMV per. 1'!B24</f>
        <v>Ton Nelissen</v>
      </c>
      <c r="CY25" s="55">
        <f>SUM('DMV per. 1'!DU24+'DMV per. 2'!EG24+'SOEP wedstrijd'!H24)</f>
        <v>313</v>
      </c>
      <c r="CZ25" s="55">
        <f>SUM('DMV per. 1'!EL24+'DMV per. 2'!EX24+'SOEP wedstrijd'!D24)</f>
        <v>94</v>
      </c>
      <c r="DA25" s="55">
        <f>SUM('DMV per. 1'!FB24+'DMV per. 2'!FN24+'SOEP wedstrijd'!F24)</f>
        <v>71274</v>
      </c>
      <c r="DB25" s="55">
        <f t="shared" si="2"/>
        <v>-31299906</v>
      </c>
      <c r="DR25" s="211" t="str">
        <f>'DMV per. 1'!B24</f>
        <v>Ton Nelissen</v>
      </c>
      <c r="DS25" s="216">
        <f>SUM('DMV per. 1'!GF24+'DMV per. 2'!GQ24+'DMV koning'!GF24+'SOEP wedstrijd'!AB24)</f>
        <v>26</v>
      </c>
    </row>
    <row r="26" spans="2:123" x14ac:dyDescent="0.25">
      <c r="B26" s="40">
        <v>22</v>
      </c>
      <c r="C26" s="41" t="str">
        <v>Jo Derix</v>
      </c>
      <c r="D26" s="40">
        <v>244</v>
      </c>
      <c r="E26" s="40">
        <v>12</v>
      </c>
      <c r="F26" s="40">
        <v>13390</v>
      </c>
      <c r="G26" s="15">
        <v>-243999988</v>
      </c>
      <c r="H26" s="15">
        <v>-731986610</v>
      </c>
      <c r="I26" s="56"/>
      <c r="J26" s="40">
        <v>22</v>
      </c>
      <c r="K26" s="41" t="str">
        <v>Jack Smeets</v>
      </c>
      <c r="L26" s="40">
        <v>272</v>
      </c>
      <c r="M26" s="40">
        <v>6</v>
      </c>
      <c r="N26" s="40">
        <v>3266</v>
      </c>
      <c r="O26" s="15">
        <v>-271999994</v>
      </c>
      <c r="P26" s="15">
        <v>-8159996734</v>
      </c>
      <c r="Q26" s="56"/>
      <c r="R26" s="40">
        <v>22</v>
      </c>
      <c r="S26" s="40" t="str">
        <v>Jo Derix</v>
      </c>
      <c r="T26" s="40">
        <v>479</v>
      </c>
      <c r="U26" s="40">
        <v>29</v>
      </c>
      <c r="V26" s="40">
        <v>28670</v>
      </c>
      <c r="W26" s="126">
        <v>-478999971</v>
      </c>
      <c r="X26" s="126">
        <v>14370028670</v>
      </c>
      <c r="Y26" s="36"/>
      <c r="Z26" s="36" t="str">
        <v>Jo Derix</v>
      </c>
      <c r="AA26" s="36">
        <v>244</v>
      </c>
      <c r="AB26" s="36">
        <v>12</v>
      </c>
      <c r="AC26" s="36">
        <v>13390</v>
      </c>
      <c r="AD26" s="36">
        <v>-243999988</v>
      </c>
      <c r="AE26" s="36">
        <v>-731986610</v>
      </c>
      <c r="AF26" s="36"/>
      <c r="AG26" s="36" t="str">
        <v>Jack Smeets</v>
      </c>
      <c r="AH26" s="36">
        <v>272</v>
      </c>
      <c r="AI26" s="36">
        <v>6</v>
      </c>
      <c r="AJ26" s="36">
        <v>3266</v>
      </c>
      <c r="AK26" s="36">
        <v>-271999994</v>
      </c>
      <c r="AL26" s="36">
        <v>-8159996734</v>
      </c>
      <c r="AM26" s="36"/>
      <c r="AN26" s="36" t="str">
        <f>'DMV per. 1'!B25</f>
        <v>Wiel Ottenheim</v>
      </c>
      <c r="AO26" s="36">
        <f>SUM('DMV per. 1'!DU25+'DMV per. 2'!EG25)</f>
        <v>394</v>
      </c>
      <c r="AP26" s="36">
        <f>SUM('DMV per. 1'!EL25+'DMV per. 2'!EX25)</f>
        <v>68</v>
      </c>
      <c r="AQ26" s="36">
        <f>SUM('DMV per. 1'!FB25+'DMV per. 2'!FN25)</f>
        <v>43680</v>
      </c>
      <c r="AR26" s="36">
        <f t="shared" si="0"/>
        <v>-393999932</v>
      </c>
      <c r="AS26" s="36">
        <f t="shared" si="1"/>
        <v>11820043680</v>
      </c>
      <c r="AT26" s="36"/>
      <c r="AU26" s="56" t="str">
        <v>Wiel Ottenheim</v>
      </c>
      <c r="AV26" s="56">
        <v>86</v>
      </c>
      <c r="AW26" s="56">
        <v>22</v>
      </c>
      <c r="AX26" s="36">
        <v>17180</v>
      </c>
      <c r="AY26" s="36">
        <v>-85999978</v>
      </c>
      <c r="AZ26" s="36">
        <v>-2579982820</v>
      </c>
      <c r="BA26" s="36"/>
      <c r="BB26" s="36"/>
      <c r="BC26" s="127"/>
      <c r="BD26" s="127"/>
      <c r="BF26" s="45">
        <v>22</v>
      </c>
      <c r="BG26" s="45" t="str">
        <v>Josef Schaefer</v>
      </c>
      <c r="BH26" s="45">
        <v>158</v>
      </c>
      <c r="BI26" s="45">
        <v>0</v>
      </c>
      <c r="BJ26" s="45">
        <v>0</v>
      </c>
      <c r="BK26" s="15">
        <v>-158000000</v>
      </c>
      <c r="BL26" s="15">
        <v>-4740000000</v>
      </c>
      <c r="BN26" s="46">
        <v>22</v>
      </c>
      <c r="BO26" s="47" t="str">
        <v>Wiel Ottenheim</v>
      </c>
      <c r="BP26" s="47">
        <v>30</v>
      </c>
      <c r="BQ26" s="47">
        <v>0</v>
      </c>
      <c r="BR26" s="47">
        <v>0</v>
      </c>
      <c r="BS26" s="123">
        <v>-30000000</v>
      </c>
      <c r="BT26" s="123">
        <v>-900000000</v>
      </c>
      <c r="BU26" s="38"/>
      <c r="BV26" s="142">
        <v>22</v>
      </c>
      <c r="BW26" s="144" t="str">
        <v>Jo Derix</v>
      </c>
      <c r="BX26" s="144">
        <v>509</v>
      </c>
      <c r="BY26" s="144">
        <v>29</v>
      </c>
      <c r="BZ26" s="144">
        <v>28670</v>
      </c>
      <c r="CA26" s="145">
        <v>-50899971</v>
      </c>
      <c r="CC26" s="5">
        <v>22</v>
      </c>
      <c r="CD26" s="5" t="str">
        <v>Jo Derix</v>
      </c>
      <c r="CE26" s="5">
        <v>634</v>
      </c>
      <c r="CF26" s="5">
        <v>39</v>
      </c>
      <c r="CG26" s="5">
        <v>37670</v>
      </c>
      <c r="CR26" s="55" t="str">
        <f>'DMV per. 1'!B25</f>
        <v>Wiel Ottenheim</v>
      </c>
      <c r="CS26" s="105">
        <f>SUM('DMV per. 1'!DU25,'DMV per. 2'!EG25,'DMV koning'!DU25,'SOEP wedstrijd'!U25)</f>
        <v>510</v>
      </c>
      <c r="CT26" s="105">
        <f>SUM('DMV per. 1'!EL25,'DMV per. 2'!EX25,'DMV koning'!EL25,'SOEP wedstrijd'!V25)</f>
        <v>90</v>
      </c>
      <c r="CU26" s="105">
        <f>SUM('DMV per. 1'!FB25,'DMV per. 2'!FN25,'DMV koning'!FB25,'SOEP wedstrijd'!W25)</f>
        <v>60860</v>
      </c>
      <c r="CX26" s="55" t="str">
        <f>'DMV per. 1'!B25</f>
        <v>Wiel Ottenheim</v>
      </c>
      <c r="CY26" s="55">
        <f>SUM('DMV per. 1'!DU25+'DMV per. 2'!EG25+'SOEP wedstrijd'!H25)</f>
        <v>424</v>
      </c>
      <c r="CZ26" s="55">
        <f>SUM('DMV per. 1'!EL25+'DMV per. 2'!EX25+'SOEP wedstrijd'!D25)</f>
        <v>68</v>
      </c>
      <c r="DA26" s="55">
        <f>SUM('DMV per. 1'!FB25+'DMV per. 2'!FN25+'SOEP wedstrijd'!F25)</f>
        <v>43680</v>
      </c>
      <c r="DB26" s="55">
        <f t="shared" si="2"/>
        <v>-42399932</v>
      </c>
      <c r="DR26" s="211" t="str">
        <f>'DMV per. 1'!B25</f>
        <v>Wiel Ottenheim</v>
      </c>
      <c r="DS26" s="216">
        <f>SUM('DMV per. 1'!GF25+'DMV per. 2'!GQ25+'DMV koning'!GF25+'SOEP wedstrijd'!AB25)</f>
        <v>21</v>
      </c>
    </row>
    <row r="27" spans="2:123" x14ac:dyDescent="0.25">
      <c r="B27" s="40">
        <v>23</v>
      </c>
      <c r="C27" s="41" t="str">
        <v>Zz</v>
      </c>
      <c r="D27" s="40">
        <v>800</v>
      </c>
      <c r="E27" s="40">
        <v>0</v>
      </c>
      <c r="F27" s="40">
        <v>0</v>
      </c>
      <c r="G27" s="15">
        <v>-800000000</v>
      </c>
      <c r="H27" s="15">
        <v>-2400000000</v>
      </c>
      <c r="I27" s="56"/>
      <c r="J27" s="40">
        <v>23</v>
      </c>
      <c r="K27" s="41" t="str">
        <v>Zz</v>
      </c>
      <c r="L27" s="40">
        <v>800</v>
      </c>
      <c r="M27" s="40">
        <v>0</v>
      </c>
      <c r="N27" s="40">
        <v>0</v>
      </c>
      <c r="O27" s="15">
        <v>-800000000</v>
      </c>
      <c r="P27" s="15">
        <v>-24000000000</v>
      </c>
      <c r="Q27" s="56"/>
      <c r="R27" s="40">
        <v>23</v>
      </c>
      <c r="S27" s="40" t="str">
        <v>Zz</v>
      </c>
      <c r="T27" s="40">
        <v>1600</v>
      </c>
      <c r="U27" s="40">
        <v>0</v>
      </c>
      <c r="V27" s="40">
        <v>0</v>
      </c>
      <c r="W27" s="126">
        <v>-1600000000</v>
      </c>
      <c r="X27" s="126">
        <v>48000000000</v>
      </c>
      <c r="Y27" s="36"/>
      <c r="Z27" s="36" t="str">
        <v>Zz</v>
      </c>
      <c r="AA27" s="36">
        <v>800</v>
      </c>
      <c r="AB27" s="36">
        <v>0</v>
      </c>
      <c r="AC27" s="36">
        <v>0</v>
      </c>
      <c r="AD27" s="36">
        <v>-800000000</v>
      </c>
      <c r="AE27" s="36">
        <v>-2400000000</v>
      </c>
      <c r="AF27" s="36"/>
      <c r="AG27" s="36" t="str">
        <v>Zz</v>
      </c>
      <c r="AH27" s="36">
        <v>800</v>
      </c>
      <c r="AI27" s="36">
        <v>0</v>
      </c>
      <c r="AJ27" s="36">
        <v>0</v>
      </c>
      <c r="AK27" s="36">
        <v>-800000000</v>
      </c>
      <c r="AL27" s="36">
        <v>-24000000000</v>
      </c>
      <c r="AM27" s="36"/>
      <c r="AN27" s="36" t="str">
        <f>'DMV per. 1'!B26</f>
        <v>Zz</v>
      </c>
      <c r="AO27" s="36">
        <f>SUM('DMV per. 1'!DU26+'DMV per. 2'!EG26)</f>
        <v>1600</v>
      </c>
      <c r="AP27" s="36">
        <f>SUM('DMV per. 1'!EL26+'DMV per. 2'!EX26)</f>
        <v>0</v>
      </c>
      <c r="AQ27" s="36">
        <f>SUM('DMV per. 1'!FB26+'DMV per. 2'!FN26)</f>
        <v>0</v>
      </c>
      <c r="AR27" s="36">
        <f t="shared" si="0"/>
        <v>-1600000000</v>
      </c>
      <c r="AS27" s="36">
        <f t="shared" si="1"/>
        <v>48000000000</v>
      </c>
      <c r="AT27" s="36"/>
      <c r="AU27" s="56" t="str">
        <v>Zz</v>
      </c>
      <c r="AV27" s="56">
        <v>500</v>
      </c>
      <c r="AW27" s="56">
        <v>0</v>
      </c>
      <c r="AX27" s="36">
        <v>0</v>
      </c>
      <c r="AY27" s="36">
        <v>-500000000</v>
      </c>
      <c r="AZ27" s="36">
        <v>-15000000000</v>
      </c>
      <c r="BA27" s="36"/>
      <c r="BB27" s="36"/>
      <c r="BC27" s="127"/>
      <c r="BD27" s="127"/>
      <c r="BF27" s="45">
        <v>23</v>
      </c>
      <c r="BG27" s="45" t="str">
        <v>Zz</v>
      </c>
      <c r="BH27" s="45">
        <v>500</v>
      </c>
      <c r="BI27" s="45">
        <v>0</v>
      </c>
      <c r="BJ27" s="45">
        <v>0</v>
      </c>
      <c r="BK27" s="15">
        <v>-500000000</v>
      </c>
      <c r="BL27" s="15">
        <v>-15000000000</v>
      </c>
      <c r="BN27" s="46">
        <v>23</v>
      </c>
      <c r="BO27" s="47" t="str">
        <v>Zz</v>
      </c>
      <c r="BP27" s="47">
        <v>100</v>
      </c>
      <c r="BQ27" s="47">
        <v>0</v>
      </c>
      <c r="BR27" s="47">
        <v>0</v>
      </c>
      <c r="BS27" s="123">
        <v>-100000000</v>
      </c>
      <c r="BT27" s="123">
        <v>-3000000000</v>
      </c>
      <c r="BU27" s="38"/>
      <c r="BV27" s="142">
        <v>23</v>
      </c>
      <c r="BW27" s="144" t="str">
        <v>Zz</v>
      </c>
      <c r="BX27" s="144">
        <v>1700</v>
      </c>
      <c r="BY27" s="144">
        <v>0</v>
      </c>
      <c r="BZ27" s="144">
        <v>0</v>
      </c>
      <c r="CA27" s="145">
        <v>-170000000</v>
      </c>
      <c r="CC27" s="5">
        <v>23</v>
      </c>
      <c r="CD27" s="5" t="str">
        <v>Zz</v>
      </c>
      <c r="CE27" s="5">
        <v>2200</v>
      </c>
      <c r="CF27" s="5">
        <v>0</v>
      </c>
      <c r="CG27" s="5">
        <v>0</v>
      </c>
      <c r="CR27" s="55" t="str">
        <f>'DMV per. 1'!B26</f>
        <v>Zz</v>
      </c>
      <c r="CS27" s="105">
        <f>SUM('DMV per. 1'!DU26,'DMV per. 2'!EG26,'DMV koning'!DU26,'SOEP wedstrijd'!U26)</f>
        <v>2200</v>
      </c>
      <c r="CT27" s="105">
        <f>SUM('DMV per. 1'!EL26,'DMV per. 2'!EX26,'DMV koning'!EL26,'SOEP wedstrijd'!V26)</f>
        <v>0</v>
      </c>
      <c r="CU27" s="105">
        <f>SUM('DMV per. 1'!FB26,'DMV per. 2'!FN26,'DMV koning'!FB26,'SOEP wedstrijd'!W26)</f>
        <v>0</v>
      </c>
      <c r="CX27" s="55" t="str">
        <f>'DMV per. 1'!B26</f>
        <v>Zz</v>
      </c>
      <c r="CY27" s="55">
        <f>SUM('DMV per. 1'!DU26+'DMV per. 2'!EG26+'SOEP wedstrijd'!H26)</f>
        <v>1700</v>
      </c>
      <c r="CZ27" s="55">
        <f>SUM('DMV per. 1'!EL26+'DMV per. 2'!EX26+'SOEP wedstrijd'!D26)</f>
        <v>0</v>
      </c>
      <c r="DA27" s="55">
        <f>SUM('DMV per. 1'!FB26+'DMV per. 2'!FN26+'SOEP wedstrijd'!F26)</f>
        <v>0</v>
      </c>
      <c r="DB27" s="55">
        <f t="shared" si="2"/>
        <v>-170000000</v>
      </c>
      <c r="DR27" s="211" t="str">
        <f>'DMV per. 1'!B26</f>
        <v>Zz</v>
      </c>
      <c r="DS27" s="216">
        <f>SUM('DMV per. 1'!GF26+'DMV per. 2'!GQ26+'DMV koning'!GF26+'SOEP wedstrijd'!AB26)</f>
        <v>0</v>
      </c>
    </row>
    <row r="28" spans="2:123" x14ac:dyDescent="0.25">
      <c r="B28" s="40">
        <v>24</v>
      </c>
      <c r="C28" s="41" t="str">
        <v>Zz</v>
      </c>
      <c r="D28" s="40">
        <v>800</v>
      </c>
      <c r="E28" s="40">
        <v>0</v>
      </c>
      <c r="F28" s="40">
        <v>0</v>
      </c>
      <c r="G28" s="15">
        <v>-800000000</v>
      </c>
      <c r="H28" s="15">
        <v>-2400000000</v>
      </c>
      <c r="I28" s="56"/>
      <c r="J28" s="40">
        <v>24</v>
      </c>
      <c r="K28" s="41" t="str">
        <v>Zz</v>
      </c>
      <c r="L28" s="40">
        <v>800</v>
      </c>
      <c r="M28" s="40">
        <v>0</v>
      </c>
      <c r="N28" s="40">
        <v>0</v>
      </c>
      <c r="O28" s="15">
        <v>-800000000</v>
      </c>
      <c r="P28" s="15">
        <v>-24000000000</v>
      </c>
      <c r="Q28" s="56"/>
      <c r="R28" s="40">
        <v>24</v>
      </c>
      <c r="S28" s="40" t="str">
        <v>Zz</v>
      </c>
      <c r="T28" s="40">
        <v>1600</v>
      </c>
      <c r="U28" s="40">
        <v>0</v>
      </c>
      <c r="V28" s="40">
        <v>0</v>
      </c>
      <c r="W28" s="126">
        <v>-1600000000</v>
      </c>
      <c r="X28" s="126">
        <v>48000000000</v>
      </c>
      <c r="Y28" s="36"/>
      <c r="Z28" s="36" t="str">
        <v>Zz</v>
      </c>
      <c r="AA28" s="36">
        <v>800</v>
      </c>
      <c r="AB28" s="36">
        <v>0</v>
      </c>
      <c r="AC28" s="36">
        <v>0</v>
      </c>
      <c r="AD28" s="36">
        <v>-800000000</v>
      </c>
      <c r="AE28" s="36">
        <v>-2400000000</v>
      </c>
      <c r="AF28" s="36"/>
      <c r="AG28" s="36" t="str">
        <v>Zz</v>
      </c>
      <c r="AH28" s="36">
        <v>800</v>
      </c>
      <c r="AI28" s="36">
        <v>0</v>
      </c>
      <c r="AJ28" s="36">
        <v>0</v>
      </c>
      <c r="AK28" s="36">
        <v>-800000000</v>
      </c>
      <c r="AL28" s="36">
        <v>-24000000000</v>
      </c>
      <c r="AM28" s="36"/>
      <c r="AN28" s="36" t="str">
        <f>'DMV per. 1'!B27</f>
        <v>Zz</v>
      </c>
      <c r="AO28" s="36">
        <f>SUM('DMV per. 1'!DU27+'DMV per. 2'!EG27)</f>
        <v>1600</v>
      </c>
      <c r="AP28" s="36">
        <f>SUM('DMV per. 1'!EL27+'DMV per. 2'!EX27)</f>
        <v>0</v>
      </c>
      <c r="AQ28" s="36">
        <f>SUM('DMV per. 1'!FB27+'DMV per. 2'!FN27)</f>
        <v>0</v>
      </c>
      <c r="AR28" s="36">
        <f t="shared" si="0"/>
        <v>-1600000000</v>
      </c>
      <c r="AS28" s="36">
        <f t="shared" si="1"/>
        <v>48000000000</v>
      </c>
      <c r="AT28" s="36"/>
      <c r="AU28" s="56" t="str">
        <v>Zz</v>
      </c>
      <c r="AV28" s="56">
        <v>500</v>
      </c>
      <c r="AW28" s="56">
        <v>0</v>
      </c>
      <c r="AX28" s="36">
        <v>0</v>
      </c>
      <c r="AY28" s="36">
        <v>-500000000</v>
      </c>
      <c r="AZ28" s="36">
        <v>-15000000000</v>
      </c>
      <c r="BA28" s="36"/>
      <c r="BB28" s="36"/>
      <c r="BC28" s="127"/>
      <c r="BD28" s="127"/>
      <c r="BF28" s="45">
        <v>24</v>
      </c>
      <c r="BG28" s="45" t="str">
        <v>Zz</v>
      </c>
      <c r="BH28" s="45">
        <v>500</v>
      </c>
      <c r="BI28" s="45">
        <v>0</v>
      </c>
      <c r="BJ28" s="45">
        <v>0</v>
      </c>
      <c r="BK28" s="15">
        <v>-500000000</v>
      </c>
      <c r="BL28" s="15">
        <v>-15000000000</v>
      </c>
      <c r="BN28" s="46">
        <v>24</v>
      </c>
      <c r="BO28" s="47" t="str">
        <v>Zz</v>
      </c>
      <c r="BP28" s="47">
        <v>100</v>
      </c>
      <c r="BQ28" s="47">
        <v>0</v>
      </c>
      <c r="BR28" s="47">
        <v>0</v>
      </c>
      <c r="BS28" s="123">
        <v>-100000000</v>
      </c>
      <c r="BT28" s="123">
        <v>-3000000000</v>
      </c>
      <c r="BU28" s="38"/>
      <c r="BV28" s="142">
        <v>24</v>
      </c>
      <c r="BW28" s="144" t="str">
        <v>Zz</v>
      </c>
      <c r="BX28" s="144">
        <v>1700</v>
      </c>
      <c r="BY28" s="144">
        <v>0</v>
      </c>
      <c r="BZ28" s="144">
        <v>0</v>
      </c>
      <c r="CA28" s="145">
        <v>-170000000</v>
      </c>
      <c r="CC28" s="5">
        <v>24</v>
      </c>
      <c r="CD28" s="5" t="str">
        <v>Zz</v>
      </c>
      <c r="CE28" s="5">
        <v>2200</v>
      </c>
      <c r="CF28" s="5">
        <v>0</v>
      </c>
      <c r="CG28" s="5">
        <v>0</v>
      </c>
      <c r="CR28" s="55" t="str">
        <f>'DMV per. 1'!B27</f>
        <v>Zz</v>
      </c>
      <c r="CS28" s="105">
        <f>SUM('DMV per. 1'!DU27,'DMV per. 2'!EG27,'DMV koning'!DU27,'SOEP wedstrijd'!U27)</f>
        <v>2200</v>
      </c>
      <c r="CT28" s="105">
        <f>SUM('DMV per. 1'!EL27,'DMV per. 2'!EX27,'DMV koning'!EL27,'SOEP wedstrijd'!V27)</f>
        <v>0</v>
      </c>
      <c r="CU28" s="105">
        <f>SUM('DMV per. 1'!FB27,'DMV per. 2'!FN27,'DMV koning'!FB27,'SOEP wedstrijd'!W27)</f>
        <v>0</v>
      </c>
      <c r="CX28" s="55" t="str">
        <f>'DMV per. 1'!B27</f>
        <v>Zz</v>
      </c>
      <c r="CY28" s="55">
        <f>SUM('DMV per. 1'!DU27+'DMV per. 2'!EG27+'SOEP wedstrijd'!H27)</f>
        <v>1700</v>
      </c>
      <c r="CZ28" s="55">
        <f>SUM('DMV per. 1'!EL27+'DMV per. 2'!EX27+'SOEP wedstrijd'!D27)</f>
        <v>0</v>
      </c>
      <c r="DA28" s="55">
        <f>SUM('DMV per. 1'!FB27+'DMV per. 2'!FN27+'SOEP wedstrijd'!F27)</f>
        <v>0</v>
      </c>
      <c r="DB28" s="55">
        <f t="shared" si="2"/>
        <v>-170000000</v>
      </c>
      <c r="DR28" s="211" t="str">
        <f>'DMV per. 1'!B27</f>
        <v>Zz</v>
      </c>
      <c r="DS28" s="216">
        <f>SUM('DMV per. 1'!GF27+'DMV per. 2'!GQ27+'DMV koning'!GF27+'SOEP wedstrijd'!AB27)</f>
        <v>0</v>
      </c>
    </row>
    <row r="29" spans="2:123" x14ac:dyDescent="0.25">
      <c r="B29" s="40">
        <v>25</v>
      </c>
      <c r="C29" s="41" t="str">
        <v>Zz</v>
      </c>
      <c r="D29" s="40">
        <v>800</v>
      </c>
      <c r="E29" s="40">
        <v>0</v>
      </c>
      <c r="F29" s="40">
        <v>0</v>
      </c>
      <c r="G29" s="15">
        <v>-800000000</v>
      </c>
      <c r="H29" s="15">
        <v>-2400000000</v>
      </c>
      <c r="I29" s="56"/>
      <c r="J29" s="40">
        <v>25</v>
      </c>
      <c r="K29" s="41" t="str">
        <v>Zz</v>
      </c>
      <c r="L29" s="40">
        <v>800</v>
      </c>
      <c r="M29" s="40">
        <v>0</v>
      </c>
      <c r="N29" s="40">
        <v>0</v>
      </c>
      <c r="O29" s="15">
        <v>-800000000</v>
      </c>
      <c r="P29" s="15">
        <v>-24000000000</v>
      </c>
      <c r="Q29" s="56"/>
      <c r="R29" s="40">
        <v>25</v>
      </c>
      <c r="S29" s="40" t="str">
        <v>Zz</v>
      </c>
      <c r="T29" s="40">
        <v>1600</v>
      </c>
      <c r="U29" s="40">
        <v>0</v>
      </c>
      <c r="V29" s="40">
        <v>0</v>
      </c>
      <c r="W29" s="126">
        <v>-1600000000</v>
      </c>
      <c r="X29" s="126">
        <v>48000000000</v>
      </c>
      <c r="Y29" s="36"/>
      <c r="Z29" s="36" t="str">
        <v>Zz</v>
      </c>
      <c r="AA29" s="36">
        <v>800</v>
      </c>
      <c r="AB29" s="36">
        <v>0</v>
      </c>
      <c r="AC29" s="36">
        <v>0</v>
      </c>
      <c r="AD29" s="36">
        <v>-800000000</v>
      </c>
      <c r="AE29" s="36">
        <v>-2400000000</v>
      </c>
      <c r="AF29" s="36"/>
      <c r="AG29" s="36" t="str">
        <v>Zz</v>
      </c>
      <c r="AH29" s="36">
        <v>800</v>
      </c>
      <c r="AI29" s="36">
        <v>0</v>
      </c>
      <c r="AJ29" s="36">
        <v>0</v>
      </c>
      <c r="AK29" s="36">
        <v>-800000000</v>
      </c>
      <c r="AL29" s="36">
        <v>-24000000000</v>
      </c>
      <c r="AM29" s="36"/>
      <c r="AN29" s="36" t="str">
        <f>'DMV per. 1'!B28</f>
        <v>Zz</v>
      </c>
      <c r="AO29" s="36">
        <f>SUM('DMV per. 1'!DU28+'DMV per. 2'!EG28)</f>
        <v>1600</v>
      </c>
      <c r="AP29" s="36">
        <f>SUM('DMV per. 1'!EL28+'DMV per. 2'!EX28)</f>
        <v>0</v>
      </c>
      <c r="AQ29" s="36">
        <f>SUM('DMV per. 1'!FB28+'DMV per. 2'!FN28)</f>
        <v>0</v>
      </c>
      <c r="AR29" s="36">
        <f t="shared" si="0"/>
        <v>-1600000000</v>
      </c>
      <c r="AS29" s="36">
        <f t="shared" si="1"/>
        <v>48000000000</v>
      </c>
      <c r="AT29" s="36"/>
      <c r="AU29" s="56" t="str">
        <v>Zz</v>
      </c>
      <c r="AV29" s="56">
        <v>500</v>
      </c>
      <c r="AW29" s="56">
        <v>0</v>
      </c>
      <c r="AX29" s="36">
        <v>0</v>
      </c>
      <c r="AY29" s="36">
        <v>-500000000</v>
      </c>
      <c r="AZ29" s="36">
        <v>-15000000000</v>
      </c>
      <c r="BA29" s="36"/>
      <c r="BB29" s="36"/>
      <c r="BC29" s="127"/>
      <c r="BD29" s="127"/>
      <c r="BF29" s="45">
        <v>25</v>
      </c>
      <c r="BG29" s="45" t="str">
        <v>Zz</v>
      </c>
      <c r="BH29" s="45">
        <v>500</v>
      </c>
      <c r="BI29" s="45">
        <v>0</v>
      </c>
      <c r="BJ29" s="45">
        <v>0</v>
      </c>
      <c r="BK29" s="15">
        <v>-500000000</v>
      </c>
      <c r="BL29" s="15">
        <v>-15000000000</v>
      </c>
      <c r="BN29" s="46">
        <v>25</v>
      </c>
      <c r="BO29" s="47" t="str">
        <v>Zz</v>
      </c>
      <c r="BP29" s="47">
        <v>100</v>
      </c>
      <c r="BQ29" s="47">
        <v>0</v>
      </c>
      <c r="BR29" s="47">
        <v>0</v>
      </c>
      <c r="BS29" s="123">
        <v>-100000000</v>
      </c>
      <c r="BT29" s="123">
        <v>-3000000000</v>
      </c>
      <c r="BU29" s="38"/>
      <c r="BV29" s="142">
        <v>25</v>
      </c>
      <c r="BW29" s="144" t="str">
        <v>Zz</v>
      </c>
      <c r="BX29" s="144">
        <v>1700</v>
      </c>
      <c r="BY29" s="144">
        <v>0</v>
      </c>
      <c r="BZ29" s="144">
        <v>0</v>
      </c>
      <c r="CA29" s="145">
        <v>-170000000</v>
      </c>
      <c r="CC29" s="5">
        <v>25</v>
      </c>
      <c r="CD29" s="5" t="str">
        <v>Zz</v>
      </c>
      <c r="CE29" s="5">
        <v>2200</v>
      </c>
      <c r="CF29" s="5">
        <v>0</v>
      </c>
      <c r="CG29" s="5">
        <v>0</v>
      </c>
      <c r="CR29" s="55" t="str">
        <f>'DMV per. 1'!B28</f>
        <v>Zz</v>
      </c>
      <c r="CS29" s="105">
        <f>SUM('DMV per. 1'!DU28,'DMV per. 2'!EG28,'DMV koning'!DU28,'SOEP wedstrijd'!U28)</f>
        <v>2200</v>
      </c>
      <c r="CT29" s="105">
        <f>SUM('DMV per. 1'!EL28,'DMV per. 2'!EX28,'DMV koning'!EL28,'SOEP wedstrijd'!V28)</f>
        <v>0</v>
      </c>
      <c r="CU29" s="105">
        <f>SUM('DMV per. 1'!FB28,'DMV per. 2'!FN28,'DMV koning'!FB28,'SOEP wedstrijd'!W28)</f>
        <v>0</v>
      </c>
      <c r="CX29" s="55" t="str">
        <f>'DMV per. 1'!B28</f>
        <v>Zz</v>
      </c>
      <c r="CY29" s="55">
        <f>SUM('DMV per. 1'!DU28+'DMV per. 2'!EG28+'SOEP wedstrijd'!H28)</f>
        <v>1700</v>
      </c>
      <c r="CZ29" s="55">
        <f>SUM('DMV per. 1'!EL28+'DMV per. 2'!EX28+'SOEP wedstrijd'!D28)</f>
        <v>0</v>
      </c>
      <c r="DA29" s="55">
        <f>SUM('DMV per. 1'!FB28+'DMV per. 2'!FN28+'SOEP wedstrijd'!F28)</f>
        <v>0</v>
      </c>
      <c r="DB29" s="55">
        <f t="shared" si="2"/>
        <v>-170000000</v>
      </c>
      <c r="DR29" s="211" t="str">
        <f>'DMV per. 1'!B28</f>
        <v>Zz</v>
      </c>
      <c r="DS29" s="216">
        <f>SUM('DMV per. 1'!GF28+'DMV per. 2'!GQ28+'DMV koning'!GF28+'SOEP wedstrijd'!AB28)</f>
        <v>0</v>
      </c>
    </row>
    <row r="30" spans="2:123" x14ac:dyDescent="0.25">
      <c r="B30" s="40">
        <v>26</v>
      </c>
      <c r="C30" s="41" t="str">
        <v>Zz</v>
      </c>
      <c r="D30" s="40">
        <v>800</v>
      </c>
      <c r="E30" s="40">
        <v>0</v>
      </c>
      <c r="F30" s="40">
        <v>0</v>
      </c>
      <c r="G30" s="15">
        <v>-800000000</v>
      </c>
      <c r="H30" s="15">
        <v>-2400000000</v>
      </c>
      <c r="I30" s="56"/>
      <c r="J30" s="40">
        <v>26</v>
      </c>
      <c r="K30" s="41" t="str">
        <v>Zz</v>
      </c>
      <c r="L30" s="40">
        <v>800</v>
      </c>
      <c r="M30" s="40">
        <v>0</v>
      </c>
      <c r="N30" s="40">
        <v>0</v>
      </c>
      <c r="O30" s="15">
        <v>-800000000</v>
      </c>
      <c r="P30" s="15">
        <v>-24000000000</v>
      </c>
      <c r="Q30" s="56"/>
      <c r="R30" s="40">
        <v>26</v>
      </c>
      <c r="S30" s="40" t="str">
        <v>Zz</v>
      </c>
      <c r="T30" s="40">
        <v>1600</v>
      </c>
      <c r="U30" s="40">
        <v>0</v>
      </c>
      <c r="V30" s="40">
        <v>0</v>
      </c>
      <c r="W30" s="126">
        <v>-1600000000</v>
      </c>
      <c r="X30" s="126">
        <v>48000000000</v>
      </c>
      <c r="Y30" s="36"/>
      <c r="Z30" s="36" t="str">
        <v>Zz</v>
      </c>
      <c r="AA30" s="36">
        <v>800</v>
      </c>
      <c r="AB30" s="36">
        <v>0</v>
      </c>
      <c r="AC30" s="36">
        <v>0</v>
      </c>
      <c r="AD30" s="36">
        <v>-800000000</v>
      </c>
      <c r="AE30" s="36">
        <v>-2400000000</v>
      </c>
      <c r="AF30" s="36"/>
      <c r="AG30" s="36" t="str">
        <v>Zz</v>
      </c>
      <c r="AH30" s="36">
        <v>800</v>
      </c>
      <c r="AI30" s="36">
        <v>0</v>
      </c>
      <c r="AJ30" s="36">
        <v>0</v>
      </c>
      <c r="AK30" s="36">
        <v>-800000000</v>
      </c>
      <c r="AL30" s="36">
        <v>-24000000000</v>
      </c>
      <c r="AM30" s="36"/>
      <c r="AN30" s="36" t="str">
        <f>'DMV per. 1'!B29</f>
        <v>Zz</v>
      </c>
      <c r="AO30" s="36">
        <f>SUM('DMV per. 1'!DU29+'DMV per. 2'!EG29)</f>
        <v>1600</v>
      </c>
      <c r="AP30" s="36">
        <f>SUM('DMV per. 1'!EL29+'DMV per. 2'!EX29)</f>
        <v>0</v>
      </c>
      <c r="AQ30" s="36">
        <f>SUM('DMV per. 1'!FB29+'DMV per. 2'!FN29)</f>
        <v>0</v>
      </c>
      <c r="AR30" s="36">
        <f t="shared" si="0"/>
        <v>-1600000000</v>
      </c>
      <c r="AS30" s="36">
        <f t="shared" si="1"/>
        <v>48000000000</v>
      </c>
      <c r="AT30" s="36"/>
      <c r="AU30" s="56" t="str">
        <v>Zz</v>
      </c>
      <c r="AV30" s="56">
        <v>500</v>
      </c>
      <c r="AW30" s="56">
        <v>0</v>
      </c>
      <c r="AX30" s="36">
        <v>0</v>
      </c>
      <c r="AY30" s="36">
        <v>-500000000</v>
      </c>
      <c r="AZ30" s="36">
        <v>-15000000000</v>
      </c>
      <c r="BA30" s="36"/>
      <c r="BB30" s="36"/>
      <c r="BC30" s="127"/>
      <c r="BD30" s="127"/>
      <c r="BF30" s="45">
        <v>26</v>
      </c>
      <c r="BG30" s="45" t="str">
        <v>Zz</v>
      </c>
      <c r="BH30" s="45">
        <v>500</v>
      </c>
      <c r="BI30" s="45">
        <v>0</v>
      </c>
      <c r="BJ30" s="45">
        <v>0</v>
      </c>
      <c r="BK30" s="15">
        <v>-500000000</v>
      </c>
      <c r="BL30" s="15">
        <v>-15000000000</v>
      </c>
      <c r="BN30" s="46">
        <v>26</v>
      </c>
      <c r="BO30" s="47" t="str">
        <v>Zz</v>
      </c>
      <c r="BP30" s="47">
        <v>100</v>
      </c>
      <c r="BQ30" s="47">
        <v>0</v>
      </c>
      <c r="BR30" s="47">
        <v>0</v>
      </c>
      <c r="BS30" s="123">
        <v>-100000000</v>
      </c>
      <c r="BT30" s="123">
        <v>-3000000000</v>
      </c>
      <c r="BU30" s="38"/>
      <c r="BV30" s="142">
        <v>26</v>
      </c>
      <c r="BW30" s="144" t="str">
        <v>Zz</v>
      </c>
      <c r="BX30" s="144">
        <v>1700</v>
      </c>
      <c r="BY30" s="144">
        <v>0</v>
      </c>
      <c r="BZ30" s="144">
        <v>0</v>
      </c>
      <c r="CA30" s="145">
        <v>-170000000</v>
      </c>
      <c r="CC30" s="5">
        <v>26</v>
      </c>
      <c r="CD30" s="5" t="str">
        <v>Zz</v>
      </c>
      <c r="CE30" s="5">
        <v>2200</v>
      </c>
      <c r="CF30" s="5">
        <v>0</v>
      </c>
      <c r="CG30" s="5">
        <v>0</v>
      </c>
      <c r="CR30" s="55" t="str">
        <f>'DMV per. 1'!B29</f>
        <v>Zz</v>
      </c>
      <c r="CS30" s="105">
        <f>SUM('DMV per. 1'!DU29,'DMV per. 2'!EG29,'DMV koning'!DU29,'SOEP wedstrijd'!U29)</f>
        <v>2200</v>
      </c>
      <c r="CT30" s="105">
        <f>SUM('DMV per. 1'!EL29,'DMV per. 2'!EX29,'DMV koning'!EL29,'SOEP wedstrijd'!V29)</f>
        <v>0</v>
      </c>
      <c r="CU30" s="105">
        <f>SUM('DMV per. 1'!FB29,'DMV per. 2'!FN29,'DMV koning'!FB29,'SOEP wedstrijd'!W29)</f>
        <v>0</v>
      </c>
      <c r="CX30" s="55" t="str">
        <f>'DMV per. 1'!B29</f>
        <v>Zz</v>
      </c>
      <c r="CY30" s="55">
        <f>SUM('DMV per. 1'!DU29+'DMV per. 2'!EG29+'SOEP wedstrijd'!H29)</f>
        <v>1700</v>
      </c>
      <c r="CZ30" s="55">
        <f>SUM('DMV per. 1'!EL29+'DMV per. 2'!EX29+'SOEP wedstrijd'!D29)</f>
        <v>0</v>
      </c>
      <c r="DA30" s="55">
        <f>SUM('DMV per. 1'!FB29+'DMV per. 2'!FN29+'SOEP wedstrijd'!F29)</f>
        <v>0</v>
      </c>
      <c r="DB30" s="55">
        <f t="shared" si="2"/>
        <v>-170000000</v>
      </c>
      <c r="DR30" s="211" t="str">
        <f>'DMV per. 1'!B29</f>
        <v>Zz</v>
      </c>
      <c r="DS30" s="216">
        <f>SUM('DMV per. 1'!GF29+'DMV per. 2'!GQ29+'DMV koning'!GF29+'SOEP wedstrijd'!AB29)</f>
        <v>0</v>
      </c>
    </row>
    <row r="31" spans="2:123" x14ac:dyDescent="0.25">
      <c r="B31" s="40">
        <v>27</v>
      </c>
      <c r="C31" s="41" t="str">
        <v>Zz</v>
      </c>
      <c r="D31" s="40">
        <v>800</v>
      </c>
      <c r="E31" s="40">
        <v>0</v>
      </c>
      <c r="F31" s="40">
        <v>0</v>
      </c>
      <c r="G31" s="15">
        <v>-800000000</v>
      </c>
      <c r="H31" s="15">
        <v>-2400000000</v>
      </c>
      <c r="I31" s="56"/>
      <c r="J31" s="40">
        <v>27</v>
      </c>
      <c r="K31" s="41" t="str">
        <v>Zz</v>
      </c>
      <c r="L31" s="40">
        <v>800</v>
      </c>
      <c r="M31" s="40">
        <v>0</v>
      </c>
      <c r="N31" s="40">
        <v>0</v>
      </c>
      <c r="O31" s="15">
        <v>-800000000</v>
      </c>
      <c r="P31" s="15">
        <v>-24000000000</v>
      </c>
      <c r="Q31" s="56"/>
      <c r="R31" s="40">
        <v>27</v>
      </c>
      <c r="S31" s="40" t="str">
        <v>Zz</v>
      </c>
      <c r="T31" s="40">
        <v>1600</v>
      </c>
      <c r="U31" s="40">
        <v>0</v>
      </c>
      <c r="V31" s="40">
        <v>0</v>
      </c>
      <c r="W31" s="126">
        <v>-1600000000</v>
      </c>
      <c r="X31" s="126">
        <v>48000000000</v>
      </c>
      <c r="Y31" s="36"/>
      <c r="Z31" s="36" t="str">
        <v>Zz</v>
      </c>
      <c r="AA31" s="36">
        <v>800</v>
      </c>
      <c r="AB31" s="36">
        <v>0</v>
      </c>
      <c r="AC31" s="36">
        <v>0</v>
      </c>
      <c r="AD31" s="36">
        <v>-800000000</v>
      </c>
      <c r="AE31" s="36">
        <v>-2400000000</v>
      </c>
      <c r="AF31" s="36"/>
      <c r="AG31" s="36" t="str">
        <v>Zz</v>
      </c>
      <c r="AH31" s="36">
        <v>800</v>
      </c>
      <c r="AI31" s="36">
        <v>0</v>
      </c>
      <c r="AJ31" s="36">
        <v>0</v>
      </c>
      <c r="AK31" s="36">
        <v>-800000000</v>
      </c>
      <c r="AL31" s="36">
        <v>-24000000000</v>
      </c>
      <c r="AM31" s="36"/>
      <c r="AN31" s="36" t="str">
        <f>'DMV per. 1'!B30</f>
        <v>Zz</v>
      </c>
      <c r="AO31" s="36">
        <f>SUM('DMV per. 1'!DU30+'DMV per. 2'!EG30)</f>
        <v>1600</v>
      </c>
      <c r="AP31" s="36">
        <f>SUM('DMV per. 1'!EL30+'DMV per. 2'!EX30)</f>
        <v>0</v>
      </c>
      <c r="AQ31" s="36">
        <f>SUM('DMV per. 1'!FB30+'DMV per. 2'!FN30)</f>
        <v>0</v>
      </c>
      <c r="AR31" s="36">
        <f t="shared" si="0"/>
        <v>-1600000000</v>
      </c>
      <c r="AS31" s="36">
        <f t="shared" si="1"/>
        <v>48000000000</v>
      </c>
      <c r="AT31" s="36"/>
      <c r="AU31" s="56" t="str">
        <v>Zz</v>
      </c>
      <c r="AV31" s="56">
        <v>500</v>
      </c>
      <c r="AW31" s="56">
        <v>0</v>
      </c>
      <c r="AX31" s="36">
        <v>0</v>
      </c>
      <c r="AY31" s="36">
        <v>-500000000</v>
      </c>
      <c r="AZ31" s="36">
        <v>-15000000000</v>
      </c>
      <c r="BA31" s="36"/>
      <c r="BB31" s="36"/>
      <c r="BC31" s="127"/>
      <c r="BD31" s="127"/>
      <c r="BF31" s="45">
        <v>27</v>
      </c>
      <c r="BG31" s="45" t="str">
        <v>Zz</v>
      </c>
      <c r="BH31" s="45">
        <v>500</v>
      </c>
      <c r="BI31" s="45">
        <v>0</v>
      </c>
      <c r="BJ31" s="45">
        <v>0</v>
      </c>
      <c r="BK31" s="15">
        <v>-500000000</v>
      </c>
      <c r="BL31" s="15">
        <v>-15000000000</v>
      </c>
      <c r="BN31" s="46">
        <v>27</v>
      </c>
      <c r="BO31" s="47" t="str">
        <v>Zz</v>
      </c>
      <c r="BP31" s="47">
        <v>100</v>
      </c>
      <c r="BQ31" s="47">
        <v>0</v>
      </c>
      <c r="BR31" s="47">
        <v>0</v>
      </c>
      <c r="BS31" s="123">
        <v>-100000000</v>
      </c>
      <c r="BT31" s="123">
        <v>-3000000000</v>
      </c>
      <c r="BU31" s="38"/>
      <c r="BV31" s="142">
        <v>27</v>
      </c>
      <c r="BW31" s="144" t="str">
        <v>Zz</v>
      </c>
      <c r="BX31" s="144">
        <v>1700</v>
      </c>
      <c r="BY31" s="144">
        <v>0</v>
      </c>
      <c r="BZ31" s="144">
        <v>0</v>
      </c>
      <c r="CA31" s="145">
        <v>-170000000</v>
      </c>
      <c r="CC31" s="5">
        <v>27</v>
      </c>
      <c r="CD31" s="5" t="str">
        <v>Zz</v>
      </c>
      <c r="CE31" s="5">
        <v>2200</v>
      </c>
      <c r="CF31" s="5">
        <v>0</v>
      </c>
      <c r="CG31" s="5">
        <v>0</v>
      </c>
      <c r="CR31" s="55" t="str">
        <f>'DMV per. 1'!B30</f>
        <v>Zz</v>
      </c>
      <c r="CS31" s="105">
        <f>SUM('DMV per. 1'!DU30,'DMV per. 2'!EG30,'DMV koning'!DU30,'SOEP wedstrijd'!U30)</f>
        <v>2200</v>
      </c>
      <c r="CT31" s="105">
        <f>SUM('DMV per. 1'!EL30,'DMV per. 2'!EX30,'DMV koning'!EL30,'SOEP wedstrijd'!V30)</f>
        <v>0</v>
      </c>
      <c r="CU31" s="105">
        <f>SUM('DMV per. 1'!FB30,'DMV per. 2'!FN30,'DMV koning'!FB30,'SOEP wedstrijd'!W30)</f>
        <v>0</v>
      </c>
      <c r="CX31" s="55" t="str">
        <f>'DMV per. 1'!B30</f>
        <v>Zz</v>
      </c>
      <c r="CY31" s="55">
        <f>SUM('DMV per. 1'!DU30+'DMV per. 2'!EG30+'SOEP wedstrijd'!H30)</f>
        <v>1700</v>
      </c>
      <c r="CZ31" s="55">
        <f>SUM('DMV per. 1'!EL30+'DMV per. 2'!EX30+'SOEP wedstrijd'!D30)</f>
        <v>0</v>
      </c>
      <c r="DA31" s="55">
        <f>SUM('DMV per. 1'!FB30+'DMV per. 2'!FN30+'SOEP wedstrijd'!F30)</f>
        <v>0</v>
      </c>
      <c r="DB31" s="55">
        <f t="shared" si="2"/>
        <v>-170000000</v>
      </c>
      <c r="DR31" s="211" t="str">
        <f>'DMV per. 1'!B30</f>
        <v>Zz</v>
      </c>
      <c r="DS31" s="216">
        <f>SUM('DMV per. 1'!GF30+'DMV per. 2'!GQ30+'DMV koning'!GF30+'SOEP wedstrijd'!AB30)</f>
        <v>0</v>
      </c>
    </row>
    <row r="32" spans="2:123" x14ac:dyDescent="0.25">
      <c r="B32" s="40">
        <v>28</v>
      </c>
      <c r="C32" s="41" t="str">
        <v>Zz</v>
      </c>
      <c r="D32" s="40">
        <v>800</v>
      </c>
      <c r="E32" s="40">
        <v>0</v>
      </c>
      <c r="F32" s="40">
        <v>0</v>
      </c>
      <c r="G32" s="15">
        <v>-800000000</v>
      </c>
      <c r="H32" s="15">
        <v>-2400000000</v>
      </c>
      <c r="I32" s="56"/>
      <c r="J32" s="40">
        <v>28</v>
      </c>
      <c r="K32" s="41" t="str">
        <v>Zz</v>
      </c>
      <c r="L32" s="40">
        <v>800</v>
      </c>
      <c r="M32" s="40">
        <v>0</v>
      </c>
      <c r="N32" s="40">
        <v>0</v>
      </c>
      <c r="O32" s="15">
        <v>-800000000</v>
      </c>
      <c r="P32" s="15">
        <v>-24000000000</v>
      </c>
      <c r="Q32" s="56"/>
      <c r="R32" s="40">
        <v>28</v>
      </c>
      <c r="S32" s="40" t="str">
        <v>Zz</v>
      </c>
      <c r="T32" s="40">
        <v>1600</v>
      </c>
      <c r="U32" s="40">
        <v>0</v>
      </c>
      <c r="V32" s="40">
        <v>0</v>
      </c>
      <c r="W32" s="126">
        <v>-1600000000</v>
      </c>
      <c r="X32" s="126">
        <v>48000000000</v>
      </c>
      <c r="Y32" s="36"/>
      <c r="Z32" s="36" t="str">
        <v>Zz</v>
      </c>
      <c r="AA32" s="36">
        <v>800</v>
      </c>
      <c r="AB32" s="36">
        <v>0</v>
      </c>
      <c r="AC32" s="36">
        <v>0</v>
      </c>
      <c r="AD32" s="36">
        <v>-800000000</v>
      </c>
      <c r="AE32" s="36">
        <v>-2400000000</v>
      </c>
      <c r="AF32" s="36"/>
      <c r="AG32" s="36" t="str">
        <v>Zz</v>
      </c>
      <c r="AH32" s="36">
        <v>800</v>
      </c>
      <c r="AI32" s="36">
        <v>0</v>
      </c>
      <c r="AJ32" s="36">
        <v>0</v>
      </c>
      <c r="AK32" s="36">
        <v>-800000000</v>
      </c>
      <c r="AL32" s="36">
        <v>-24000000000</v>
      </c>
      <c r="AM32" s="36"/>
      <c r="AN32" s="36" t="str">
        <f>'DMV per. 1'!B31</f>
        <v>Zz</v>
      </c>
      <c r="AO32" s="36">
        <f>SUM('DMV per. 1'!DU31+'DMV per. 2'!EG31)</f>
        <v>1600</v>
      </c>
      <c r="AP32" s="36">
        <f>SUM('DMV per. 1'!EL31+'DMV per. 2'!EX31)</f>
        <v>0</v>
      </c>
      <c r="AQ32" s="36">
        <f>SUM('DMV per. 1'!FB31+'DMV per. 2'!FN31)</f>
        <v>0</v>
      </c>
      <c r="AR32" s="36">
        <f t="shared" si="0"/>
        <v>-1600000000</v>
      </c>
      <c r="AS32" s="36">
        <f t="shared" si="1"/>
        <v>48000000000</v>
      </c>
      <c r="AT32" s="36"/>
      <c r="AU32" s="56" t="str">
        <v>Zz</v>
      </c>
      <c r="AV32" s="56">
        <v>500</v>
      </c>
      <c r="AW32" s="56">
        <v>0</v>
      </c>
      <c r="AX32" s="36">
        <v>0</v>
      </c>
      <c r="AY32" s="36">
        <v>-500000000</v>
      </c>
      <c r="AZ32" s="36">
        <v>-15000000000</v>
      </c>
      <c r="BA32" s="36"/>
      <c r="BB32" s="36"/>
      <c r="BC32" s="127"/>
      <c r="BD32" s="127"/>
      <c r="BF32" s="45">
        <v>28</v>
      </c>
      <c r="BG32" s="45" t="str">
        <v>Zz</v>
      </c>
      <c r="BH32" s="45">
        <v>500</v>
      </c>
      <c r="BI32" s="45">
        <v>0</v>
      </c>
      <c r="BJ32" s="45">
        <v>0</v>
      </c>
      <c r="BK32" s="15">
        <v>-500000000</v>
      </c>
      <c r="BL32" s="15">
        <v>-15000000000</v>
      </c>
      <c r="BN32" s="46">
        <v>28</v>
      </c>
      <c r="BO32" s="47" t="str">
        <v>Zz</v>
      </c>
      <c r="BP32" s="47">
        <v>100</v>
      </c>
      <c r="BQ32" s="47">
        <v>0</v>
      </c>
      <c r="BR32" s="47">
        <v>0</v>
      </c>
      <c r="BS32" s="123">
        <v>-100000000</v>
      </c>
      <c r="BT32" s="123">
        <v>-3000000000</v>
      </c>
      <c r="BU32" s="38"/>
      <c r="BV32" s="142">
        <v>28</v>
      </c>
      <c r="BW32" s="144" t="str">
        <v>Zz</v>
      </c>
      <c r="BX32" s="144">
        <v>1700</v>
      </c>
      <c r="BY32" s="144">
        <v>0</v>
      </c>
      <c r="BZ32" s="144">
        <v>0</v>
      </c>
      <c r="CA32" s="145">
        <v>-170000000</v>
      </c>
      <c r="CC32" s="5">
        <v>28</v>
      </c>
      <c r="CD32" s="5" t="str">
        <v>Zz</v>
      </c>
      <c r="CE32" s="5">
        <v>2200</v>
      </c>
      <c r="CF32" s="5">
        <v>0</v>
      </c>
      <c r="CG32" s="5">
        <v>0</v>
      </c>
      <c r="CR32" s="55" t="str">
        <f>'DMV per. 1'!B31</f>
        <v>Zz</v>
      </c>
      <c r="CS32" s="105">
        <f>SUM('DMV per. 1'!DU31,'DMV per. 2'!EG31,'DMV koning'!DU31,'SOEP wedstrijd'!U31)</f>
        <v>2200</v>
      </c>
      <c r="CT32" s="105">
        <f>SUM('DMV per. 1'!EL31,'DMV per. 2'!EX31,'DMV koning'!EL31,'SOEP wedstrijd'!V31)</f>
        <v>0</v>
      </c>
      <c r="CU32" s="105">
        <f>SUM('DMV per. 1'!FB31,'DMV per. 2'!FN31,'DMV koning'!FB31,'SOEP wedstrijd'!W31)</f>
        <v>0</v>
      </c>
      <c r="CX32" s="55" t="str">
        <f>'DMV per. 1'!B31</f>
        <v>Zz</v>
      </c>
      <c r="CY32" s="55">
        <f>SUM('DMV per. 1'!DU31+'DMV per. 2'!EG31+'SOEP wedstrijd'!H31)</f>
        <v>1700</v>
      </c>
      <c r="CZ32" s="55">
        <f>SUM('DMV per. 1'!EL31+'DMV per. 2'!EX31+'SOEP wedstrijd'!D31)</f>
        <v>0</v>
      </c>
      <c r="DA32" s="55">
        <f>SUM('DMV per. 1'!FB31+'DMV per. 2'!FN31+'SOEP wedstrijd'!F31)</f>
        <v>0</v>
      </c>
      <c r="DB32" s="55">
        <f t="shared" si="2"/>
        <v>-170000000</v>
      </c>
      <c r="DR32" s="211" t="str">
        <f>'DMV per. 1'!B31</f>
        <v>Zz</v>
      </c>
      <c r="DS32" s="216">
        <f>SUM('DMV per. 1'!GF31+'DMV per. 2'!GQ31+'DMV koning'!GF31+'SOEP wedstrijd'!AB31)</f>
        <v>0</v>
      </c>
    </row>
    <row r="33" spans="2:123" x14ac:dyDescent="0.25">
      <c r="B33" s="40">
        <v>29</v>
      </c>
      <c r="C33" s="41" t="str">
        <v>Zz</v>
      </c>
      <c r="D33" s="40">
        <v>800</v>
      </c>
      <c r="E33" s="40">
        <v>0</v>
      </c>
      <c r="F33" s="40">
        <v>0</v>
      </c>
      <c r="G33" s="15">
        <v>-800000000</v>
      </c>
      <c r="H33" s="15">
        <v>-2400000000</v>
      </c>
      <c r="I33" s="56"/>
      <c r="J33" s="40">
        <v>29</v>
      </c>
      <c r="K33" s="41" t="str">
        <v>Zz</v>
      </c>
      <c r="L33" s="40">
        <v>800</v>
      </c>
      <c r="M33" s="40">
        <v>0</v>
      </c>
      <c r="N33" s="40">
        <v>0</v>
      </c>
      <c r="O33" s="15">
        <v>-800000000</v>
      </c>
      <c r="P33" s="15">
        <v>-24000000000</v>
      </c>
      <c r="Q33" s="56"/>
      <c r="R33" s="40">
        <v>29</v>
      </c>
      <c r="S33" s="40" t="str">
        <v>Zz</v>
      </c>
      <c r="T33" s="40">
        <v>1600</v>
      </c>
      <c r="U33" s="40">
        <v>0</v>
      </c>
      <c r="V33" s="40">
        <v>0</v>
      </c>
      <c r="W33" s="126">
        <v>-1600000000</v>
      </c>
      <c r="X33" s="126">
        <v>48000000000</v>
      </c>
      <c r="Y33" s="36"/>
      <c r="Z33" s="36" t="str">
        <v>Zz</v>
      </c>
      <c r="AA33" s="36">
        <v>800</v>
      </c>
      <c r="AB33" s="36">
        <v>0</v>
      </c>
      <c r="AC33" s="36">
        <v>0</v>
      </c>
      <c r="AD33" s="36">
        <v>-800000000</v>
      </c>
      <c r="AE33" s="36">
        <v>-2400000000</v>
      </c>
      <c r="AF33" s="36"/>
      <c r="AG33" s="36" t="str">
        <v>Zz</v>
      </c>
      <c r="AH33" s="36">
        <v>800</v>
      </c>
      <c r="AI33" s="36">
        <v>0</v>
      </c>
      <c r="AJ33" s="36">
        <v>0</v>
      </c>
      <c r="AK33" s="36">
        <v>-800000000</v>
      </c>
      <c r="AL33" s="36">
        <v>-24000000000</v>
      </c>
      <c r="AM33" s="36"/>
      <c r="AN33" s="36" t="str">
        <f>'DMV per. 1'!B32</f>
        <v>Zz</v>
      </c>
      <c r="AO33" s="36">
        <f>SUM('DMV per. 1'!DU32+'DMV per. 2'!EG32)</f>
        <v>1600</v>
      </c>
      <c r="AP33" s="36">
        <f>SUM('DMV per. 1'!EL32+'DMV per. 2'!EX32)</f>
        <v>0</v>
      </c>
      <c r="AQ33" s="36">
        <f>SUM('DMV per. 1'!FB32+'DMV per. 2'!FN32)</f>
        <v>0</v>
      </c>
      <c r="AR33" s="36">
        <f t="shared" si="0"/>
        <v>-1600000000</v>
      </c>
      <c r="AS33" s="36">
        <f t="shared" si="1"/>
        <v>48000000000</v>
      </c>
      <c r="AT33" s="36"/>
      <c r="AU33" s="56" t="str">
        <v>Zz</v>
      </c>
      <c r="AV33" s="56">
        <v>500</v>
      </c>
      <c r="AW33" s="56">
        <v>0</v>
      </c>
      <c r="AX33" s="36">
        <v>0</v>
      </c>
      <c r="AY33" s="36">
        <v>-500000000</v>
      </c>
      <c r="AZ33" s="36">
        <v>-15000000000</v>
      </c>
      <c r="BA33" s="36"/>
      <c r="BB33" s="36"/>
      <c r="BC33" s="127"/>
      <c r="BD33" s="127"/>
      <c r="BF33" s="45">
        <v>29</v>
      </c>
      <c r="BG33" s="45" t="str">
        <v>Zz</v>
      </c>
      <c r="BH33" s="45">
        <v>500</v>
      </c>
      <c r="BI33" s="45">
        <v>0</v>
      </c>
      <c r="BJ33" s="45">
        <v>0</v>
      </c>
      <c r="BK33" s="15">
        <v>-500000000</v>
      </c>
      <c r="BL33" s="15">
        <v>-15000000000</v>
      </c>
      <c r="BN33" s="46">
        <v>29</v>
      </c>
      <c r="BO33" s="47" t="str">
        <v>Zz</v>
      </c>
      <c r="BP33" s="47">
        <v>100</v>
      </c>
      <c r="BQ33" s="47">
        <v>0</v>
      </c>
      <c r="BR33" s="47">
        <v>0</v>
      </c>
      <c r="BS33" s="123">
        <v>-100000000</v>
      </c>
      <c r="BT33" s="123">
        <v>-3000000000</v>
      </c>
      <c r="BU33" s="38"/>
      <c r="BV33" s="142">
        <v>29</v>
      </c>
      <c r="BW33" s="144" t="str">
        <v>Zz</v>
      </c>
      <c r="BX33" s="144">
        <v>1700</v>
      </c>
      <c r="BY33" s="144">
        <v>0</v>
      </c>
      <c r="BZ33" s="144">
        <v>0</v>
      </c>
      <c r="CA33" s="145">
        <v>-170000000</v>
      </c>
      <c r="CC33" s="5">
        <v>29</v>
      </c>
      <c r="CD33" s="5" t="str">
        <v>Zz</v>
      </c>
      <c r="CE33" s="5">
        <v>2200</v>
      </c>
      <c r="CF33" s="5">
        <v>0</v>
      </c>
      <c r="CG33" s="5">
        <v>0</v>
      </c>
      <c r="CR33" s="55" t="str">
        <f>'DMV per. 1'!B32</f>
        <v>Zz</v>
      </c>
      <c r="CS33" s="105">
        <f>SUM('DMV per. 1'!DU32,'DMV per. 2'!EG32,'DMV koning'!DU32,'SOEP wedstrijd'!U32)</f>
        <v>2200</v>
      </c>
      <c r="CT33" s="105">
        <f>SUM('DMV per. 1'!EL32,'DMV per. 2'!EX32,'DMV koning'!EL32,'SOEP wedstrijd'!V32)</f>
        <v>0</v>
      </c>
      <c r="CU33" s="105">
        <f>SUM('DMV per. 1'!FB32,'DMV per. 2'!FN32,'DMV koning'!FB32,'SOEP wedstrijd'!W32)</f>
        <v>0</v>
      </c>
      <c r="CX33" s="55" t="str">
        <f>'DMV per. 1'!B32</f>
        <v>Zz</v>
      </c>
      <c r="CY33" s="55">
        <f>SUM('DMV per. 1'!DU32+'DMV per. 2'!EG32+'SOEP wedstrijd'!H32)</f>
        <v>1700</v>
      </c>
      <c r="CZ33" s="55">
        <f>SUM('DMV per. 1'!EL32+'DMV per. 2'!EX32+'SOEP wedstrijd'!D32)</f>
        <v>0</v>
      </c>
      <c r="DA33" s="55">
        <f>SUM('DMV per. 1'!FB32+'DMV per. 2'!FN32+'SOEP wedstrijd'!F32)</f>
        <v>0</v>
      </c>
      <c r="DB33" s="55">
        <f t="shared" si="2"/>
        <v>-170000000</v>
      </c>
      <c r="DR33" s="211" t="str">
        <f>'DMV per. 1'!B32</f>
        <v>Zz</v>
      </c>
      <c r="DS33" s="216">
        <f>SUM('DMV per. 1'!GF32+'DMV per. 2'!GQ32+'DMV koning'!GF32+'SOEP wedstrijd'!AB32)</f>
        <v>0</v>
      </c>
    </row>
    <row r="34" spans="2:123" s="55" customFormat="1" x14ac:dyDescent="0.25">
      <c r="I34" s="57"/>
      <c r="AX34" s="128"/>
      <c r="AY34" s="56"/>
      <c r="AZ34" s="56"/>
      <c r="BA34" s="56"/>
      <c r="BB34" s="56"/>
      <c r="BC34" s="128"/>
      <c r="BD34" s="128"/>
      <c r="BW34" s="83"/>
      <c r="BX34" s="83"/>
      <c r="BY34" s="83"/>
      <c r="BZ34" s="83"/>
      <c r="CA34" s="83"/>
    </row>
    <row r="35" spans="2:123" s="55" customFormat="1" x14ac:dyDescent="0.25">
      <c r="I35" s="57"/>
    </row>
    <row r="36" spans="2:123" s="55" customFormat="1" x14ac:dyDescent="0.25">
      <c r="I36" s="57"/>
    </row>
    <row r="37" spans="2:123" s="55" customFormat="1" x14ac:dyDescent="0.25">
      <c r="I37" s="57"/>
    </row>
    <row r="38" spans="2:123" s="55" customFormat="1" x14ac:dyDescent="0.25">
      <c r="I38" s="57"/>
    </row>
    <row r="39" spans="2:123" s="55" customFormat="1" x14ac:dyDescent="0.25">
      <c r="I39" s="57"/>
    </row>
    <row r="40" spans="2:123" s="55" customFormat="1" x14ac:dyDescent="0.25">
      <c r="I40" s="57"/>
    </row>
  </sheetData>
  <sheetProtection sheet="1" selectLockedCells="1"/>
  <conditionalFormatting sqref="DS5:DS33">
    <cfRule type="cellIs" dxfId="0" priority="1" operator="lessThan">
      <formula>15</formula>
    </cfRule>
  </conditionalFormatting>
  <pageMargins left="0.7" right="0.7" top="0.75" bottom="0.75" header="0.3" footer="0.3"/>
  <pageSetup paperSize="9"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B32DC-6194-47CE-8552-4A378DBAFFD0}">
  <sheetPr>
    <tabColor rgb="FFFF0000"/>
  </sheetPr>
  <dimension ref="A2:C31"/>
  <sheetViews>
    <sheetView workbookViewId="0">
      <selection activeCell="C17" sqref="C17"/>
    </sheetView>
  </sheetViews>
  <sheetFormatPr defaultRowHeight="15" x14ac:dyDescent="0.25"/>
  <cols>
    <col min="1" max="1" width="27.5703125" customWidth="1"/>
    <col min="2" max="2" width="3" customWidth="1"/>
  </cols>
  <sheetData>
    <row r="2" spans="1:3" x14ac:dyDescent="0.25">
      <c r="A2" t="s">
        <v>66</v>
      </c>
      <c r="C2" t="s">
        <v>67</v>
      </c>
    </row>
    <row r="3" spans="1:3" x14ac:dyDescent="0.25">
      <c r="C3" t="s">
        <v>77</v>
      </c>
    </row>
    <row r="4" spans="1:3" x14ac:dyDescent="0.25">
      <c r="C4" t="s">
        <v>79</v>
      </c>
    </row>
    <row r="5" spans="1:3" x14ac:dyDescent="0.25">
      <c r="C5" t="s">
        <v>68</v>
      </c>
    </row>
    <row r="6" spans="1:3" x14ac:dyDescent="0.25">
      <c r="C6" t="s">
        <v>78</v>
      </c>
    </row>
    <row r="7" spans="1:3" x14ac:dyDescent="0.25">
      <c r="C7" t="s">
        <v>69</v>
      </c>
    </row>
    <row r="8" spans="1:3" x14ac:dyDescent="0.25">
      <c r="C8" t="s">
        <v>70</v>
      </c>
    </row>
    <row r="9" spans="1:3" x14ac:dyDescent="0.25">
      <c r="C9" t="s">
        <v>71</v>
      </c>
    </row>
    <row r="10" spans="1:3" x14ac:dyDescent="0.25">
      <c r="C10" t="s">
        <v>72</v>
      </c>
    </row>
    <row r="11" spans="1:3" x14ac:dyDescent="0.25">
      <c r="C11" t="s">
        <v>73</v>
      </c>
    </row>
    <row r="13" spans="1:3" x14ac:dyDescent="0.25">
      <c r="C13" s="184" t="s">
        <v>74</v>
      </c>
    </row>
    <row r="14" spans="1:3" x14ac:dyDescent="0.25">
      <c r="C14" s="184" t="s">
        <v>75</v>
      </c>
    </row>
    <row r="15" spans="1:3" x14ac:dyDescent="0.25">
      <c r="C15" t="s">
        <v>76</v>
      </c>
    </row>
    <row r="31" spans="2:2" x14ac:dyDescent="0.25">
      <c r="B31" t="s">
        <v>51</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7</vt:i4>
      </vt:variant>
    </vt:vector>
  </HeadingPairs>
  <TitlesOfParts>
    <vt:vector size="7" baseType="lpstr">
      <vt:lpstr>Uitslag laatste wedstrijd</vt:lpstr>
      <vt:lpstr>DMV per. 1</vt:lpstr>
      <vt:lpstr>DMV per. 2</vt:lpstr>
      <vt:lpstr>DMV koning</vt:lpstr>
      <vt:lpstr>SOEP wedstrijd</vt:lpstr>
      <vt:lpstr>STANDEN</vt:lpstr>
      <vt:lpstr>LEZEN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Op het Roodt</dc:creator>
  <cp:lastModifiedBy>Martin Op het Roodt</cp:lastModifiedBy>
  <dcterms:created xsi:type="dcterms:W3CDTF">2024-05-03T08:55:54Z</dcterms:created>
  <dcterms:modified xsi:type="dcterms:W3CDTF">2025-09-26T11:04:43Z</dcterms:modified>
</cp:coreProperties>
</file>